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joyce\Documents\"/>
    </mc:Choice>
  </mc:AlternateContent>
  <xr:revisionPtr revIDLastSave="0" documentId="13_ncr:1_{77971341-18E0-4012-93E1-6A2DF8475378}" xr6:coauthVersionLast="47" xr6:coauthVersionMax="47" xr10:uidLastSave="{00000000-0000-0000-0000-000000000000}"/>
  <bookViews>
    <workbookView xWindow="-120" yWindow="-120" windowWidth="29040" windowHeight="15840" tabRatio="686" activeTab="3" xr2:uid="{00000000-000D-0000-FFFF-FFFF00000000}"/>
  </bookViews>
  <sheets>
    <sheet name="Summary" sheetId="1" r:id="rId1"/>
    <sheet name="Summer 2024" sheetId="5" r:id="rId2"/>
    <sheet name="Fall 2024" sheetId="4" r:id="rId3"/>
    <sheet name="Spring 2025" sheetId="2" r:id="rId4"/>
  </sheets>
  <definedNames>
    <definedName name="_xlnm.Print_Area" localSheetId="2">'Fall 2024'!$B$1:$L$101</definedName>
    <definedName name="_xlnm.Print_Area" localSheetId="3">'Spring 2025'!$B$1:$L$91</definedName>
    <definedName name="_xlnm.Print_Area" localSheetId="0">Summary!$A$1:$F$222</definedName>
    <definedName name="_xlnm.Print_Area" localSheetId="1">'Summer 2024'!$B$1:$K$55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L16" i="4"/>
  <c r="L16" i="2"/>
  <c r="C91" i="4"/>
  <c r="C90" i="4"/>
  <c r="C89" i="4"/>
  <c r="C73" i="4"/>
  <c r="C72" i="4"/>
  <c r="C71" i="4"/>
  <c r="C59" i="4"/>
  <c r="C58" i="4"/>
  <c r="C57" i="4"/>
  <c r="C56" i="4"/>
  <c r="C55" i="4"/>
  <c r="C41" i="4"/>
  <c r="L26" i="4"/>
  <c r="E26" i="4"/>
  <c r="L20" i="4"/>
  <c r="L21" i="4" l="1"/>
  <c r="C70" i="2"/>
  <c r="C56" i="2" l="1"/>
  <c r="C41" i="2"/>
  <c r="C83" i="2" l="1"/>
  <c r="C82" i="2"/>
  <c r="C81" i="2"/>
  <c r="C71" i="2" l="1"/>
  <c r="E11" i="1"/>
  <c r="D11" i="1" l="1"/>
  <c r="D7" i="1"/>
  <c r="E14" i="1" l="1"/>
  <c r="E10" i="1"/>
  <c r="E9" i="1"/>
  <c r="E6" i="1"/>
  <c r="D14" i="1"/>
  <c r="D10" i="1"/>
  <c r="D9" i="1"/>
  <c r="D6" i="1"/>
  <c r="E17" i="1"/>
  <c r="E16" i="1"/>
  <c r="E15" i="1"/>
  <c r="E7" i="1"/>
  <c r="E8" i="1" l="1"/>
  <c r="D17" i="1"/>
  <c r="D16" i="1"/>
  <c r="D8" i="1"/>
  <c r="D15" i="1"/>
  <c r="C33" i="5" l="1"/>
  <c r="C46" i="5" l="1"/>
  <c r="C47" i="5"/>
  <c r="C69" i="2"/>
  <c r="C45" i="5"/>
  <c r="C44" i="5"/>
  <c r="C51" i="2"/>
  <c r="C55" i="2"/>
  <c r="C54" i="2"/>
  <c r="C53" i="2"/>
  <c r="C52" i="2"/>
</calcChain>
</file>

<file path=xl/sharedStrings.xml><?xml version="1.0" encoding="utf-8"?>
<sst xmlns="http://schemas.openxmlformats.org/spreadsheetml/2006/main" count="347" uniqueCount="125">
  <si>
    <t>Library Instruction Statistics</t>
  </si>
  <si>
    <t xml:space="preserve"> 2024-2025</t>
  </si>
  <si>
    <t>Overview</t>
  </si>
  <si>
    <t>Library Instruction</t>
  </si>
  <si>
    <t>Summer 2024</t>
  </si>
  <si>
    <t>Fall 2024</t>
  </si>
  <si>
    <t>Spring 2025</t>
  </si>
  <si>
    <t>Total # of Sessions</t>
  </si>
  <si>
    <t>n/a</t>
  </si>
  <si>
    <t>Total student attendance counted</t>
  </si>
  <si>
    <t>Total # of Students</t>
  </si>
  <si>
    <t>Total # of Librarian Instructors</t>
  </si>
  <si>
    <t>Total # of Instructors</t>
  </si>
  <si>
    <t>Average # of Students per Instruction</t>
  </si>
  <si>
    <t>Library Instruction-Embedded</t>
  </si>
  <si>
    <t>Total # of Classes - embedded</t>
  </si>
  <si>
    <t>Total # of Sessions - embedded</t>
  </si>
  <si>
    <t>Total # of Students - embedded</t>
  </si>
  <si>
    <t xml:space="preserve">Total student attend. counted - embed.   </t>
  </si>
  <si>
    <t>Note: Starting Fall 2020, embedded classes counted as classes with Librarian embedded in Canvas</t>
  </si>
  <si>
    <t>Note 2: Summer instruction based on avaibuilty of instructional librarian.</t>
  </si>
  <si>
    <t>"Total attendance counted" calculated as total of students counted for every session.</t>
  </si>
  <si>
    <t xml:space="preserve">"Total number of students" calculated  as total attedance minus students in multiple/follow-up classes (For </t>
  </si>
  <si>
    <t>classes with multiple instruction sessions, largest attendace number used).</t>
  </si>
  <si>
    <t>Librarian</t>
  </si>
  <si>
    <t>Date</t>
  </si>
  <si>
    <t>Time</t>
  </si>
  <si>
    <t>Day</t>
  </si>
  <si>
    <t>Class</t>
  </si>
  <si>
    <t>Section</t>
  </si>
  <si>
    <t>Instructor</t>
  </si>
  <si>
    <t>Location</t>
  </si>
  <si>
    <t>Embedded</t>
  </si>
  <si>
    <t>Attended</t>
  </si>
  <si>
    <t>NO INSTRUCTION HELD SUMMER 2024</t>
  </si>
  <si>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-Library instruction held in other classrom</t>
    </r>
  </si>
  <si>
    <t>Class is a follow-up or has previously attended library instruction in the same semester</t>
  </si>
  <si>
    <r>
      <rPr>
        <sz val="9"/>
        <color rgb="FF0070C0"/>
        <rFont val="Arial"/>
        <family val="2"/>
      </rPr>
      <t>Blue</t>
    </r>
    <r>
      <rPr>
        <sz val="9"/>
        <rFont val="Arial"/>
        <family val="2"/>
      </rPr>
      <t>-Drop-in session</t>
    </r>
  </si>
  <si>
    <r>
      <rPr>
        <sz val="9"/>
        <color rgb="FF7030A0"/>
        <rFont val="Arial"/>
        <family val="2"/>
      </rPr>
      <t>Purple</t>
    </r>
    <r>
      <rPr>
        <sz val="9"/>
        <rFont val="Arial"/>
        <family val="2"/>
      </rPr>
      <t>-Work session</t>
    </r>
  </si>
  <si>
    <r>
      <rPr>
        <sz val="9"/>
        <color theme="9" tint="-0.249977111117893"/>
        <rFont val="Arial"/>
        <family val="2"/>
      </rPr>
      <t>Orange</t>
    </r>
    <r>
      <rPr>
        <sz val="9"/>
        <rFont val="Arial"/>
        <family val="2"/>
      </rPr>
      <t>-Online support for online class</t>
    </r>
  </si>
  <si>
    <t>Summer 2024Instruction Statistics Summary</t>
  </si>
  <si>
    <t>Total number of sessions</t>
  </si>
  <si>
    <t>Total number of instructors</t>
  </si>
  <si>
    <t>Total number of librarians</t>
  </si>
  <si>
    <t>Total number of multiple/follow-up classes</t>
  </si>
  <si>
    <t>Total number of classes</t>
  </si>
  <si>
    <t>Total number of students</t>
  </si>
  <si>
    <t>Average nummber of students per session</t>
  </si>
  <si>
    <t>"Cancelled" or "No Show" classes not included in the statics summary</t>
  </si>
  <si>
    <t>Summer 2024 Embedded Instruction Statistics*</t>
  </si>
  <si>
    <t>Total number of embedded classes</t>
  </si>
  <si>
    <t>Total number of embedded sessions</t>
  </si>
  <si>
    <t>Total number of students - embedded</t>
  </si>
  <si>
    <t>Total student attendance counted - embedded</t>
  </si>
  <si>
    <t>*Numbers also included in the statistics summary above</t>
  </si>
  <si>
    <t>"Total number of classes" calculated by actual number of classes seen, minus follow-ups.</t>
  </si>
  <si>
    <t>"Total number of multiple/follow-up classes" calculated as addition sessions held for the same class in a single semester.</t>
  </si>
  <si>
    <t>"Total attendance counted" calculated as total of students counted for ever session.</t>
  </si>
  <si>
    <t>"Total number of students" calculated  as total attedance minus students in multiple/follow-up classes (For classes with multiple</t>
  </si>
  <si>
    <t>instruction sessions, largest attendace number used).</t>
  </si>
  <si>
    <t>Librarians</t>
  </si>
  <si>
    <t>Sessions</t>
  </si>
  <si>
    <t>Day of the Week</t>
  </si>
  <si>
    <t>Monday</t>
  </si>
  <si>
    <t>Tuesday</t>
  </si>
  <si>
    <t>Wednesday</t>
  </si>
  <si>
    <t>Thursday</t>
  </si>
  <si>
    <t>Friday</t>
  </si>
  <si>
    <t>Live or Recorded</t>
  </si>
  <si>
    <t>Rose</t>
  </si>
  <si>
    <t>Aug. 23, 2024</t>
  </si>
  <si>
    <t>ADAM 103</t>
  </si>
  <si>
    <t>Piazza</t>
  </si>
  <si>
    <t>Online</t>
  </si>
  <si>
    <t>Live</t>
  </si>
  <si>
    <t>Sept. 9, 2024</t>
  </si>
  <si>
    <t>PSYCH 28</t>
  </si>
  <si>
    <t>Brem</t>
  </si>
  <si>
    <t>Spet. 10, 2024</t>
  </si>
  <si>
    <t>ENGL 1AS</t>
  </si>
  <si>
    <t>Ulrey</t>
  </si>
  <si>
    <t>Library</t>
  </si>
  <si>
    <t>Sept. 12, 2024</t>
  </si>
  <si>
    <t>SOC 1</t>
  </si>
  <si>
    <t>Sandhu</t>
  </si>
  <si>
    <t>Classroom</t>
  </si>
  <si>
    <t>Sept. 17, 2024</t>
  </si>
  <si>
    <t>LRNRE 246</t>
  </si>
  <si>
    <t>Rudoff</t>
  </si>
  <si>
    <t>Sept. 20, 2024</t>
  </si>
  <si>
    <t>Sept. 24, 2024</t>
  </si>
  <si>
    <t>ART 1</t>
  </si>
  <si>
    <t>Burgess</t>
  </si>
  <si>
    <t>Nov. 14, 2024</t>
  </si>
  <si>
    <t>Nov. 25, 2024</t>
  </si>
  <si>
    <t>Chun</t>
  </si>
  <si>
    <t>Nov. 26, 2024</t>
  </si>
  <si>
    <t>Dec. 12, 2024</t>
  </si>
  <si>
    <t>HIST 8A</t>
  </si>
  <si>
    <t>Quezada</t>
  </si>
  <si>
    <t>Recorded</t>
  </si>
  <si>
    <t>x</t>
  </si>
  <si>
    <t>SOC 3</t>
  </si>
  <si>
    <t>Fall 2024 Instruction Statistics Summary</t>
  </si>
  <si>
    <t>Fall 2024 Embedded Instruction Statistics*</t>
  </si>
  <si>
    <t>Days of the Week</t>
  </si>
  <si>
    <t>Type of Session</t>
  </si>
  <si>
    <t>Live &amp; Record.</t>
  </si>
  <si>
    <t>Feb. 13, 2025</t>
  </si>
  <si>
    <t>BIOL 10</t>
  </si>
  <si>
    <t>Ochong</t>
  </si>
  <si>
    <t>Feb. 19, 2025</t>
  </si>
  <si>
    <t>Feb. 25, 2025</t>
  </si>
  <si>
    <t>Feb. 26, 2025</t>
  </si>
  <si>
    <t>HIST 7B</t>
  </si>
  <si>
    <t>Gonzalez</t>
  </si>
  <si>
    <t>Feb. 28, 2025</t>
  </si>
  <si>
    <t>LRNRE 266</t>
  </si>
  <si>
    <t>Guan</t>
  </si>
  <si>
    <t>ENGL 1A</t>
  </si>
  <si>
    <t>20909</t>
  </si>
  <si>
    <t>Spring 2025 Instruction Statistics Summary</t>
  </si>
  <si>
    <t>Spring 2025 Embedded Instruction Statistics*</t>
  </si>
  <si>
    <t xml:space="preserve">Total number of embedded classes </t>
  </si>
  <si>
    <t>Average number of students per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</si>
</sst>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2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7030A0"/>
      <name val="Arial"/>
      <family val="2"/>
    </font>
    <font>
      <sz val="9"/>
      <color rgb="FF0070C0"/>
      <name val="Arial"/>
      <family val="2"/>
    </font>
    <font>
      <sz val="10"/>
      <color theme="3" tint="0.39997558519241921"/>
      <name val="Arial"/>
      <family val="2"/>
    </font>
    <font>
      <b/>
      <sz val="9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9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2" fontId="1" fillId="0" borderId="0" xfId="0" applyNumberFormat="1" applyFont="1"/>
    <xf numFmtId="0" fontId="0" fillId="0" borderId="3" xfId="0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left"/>
    </xf>
    <xf numFmtId="0" fontId="7" fillId="0" borderId="0" xfId="0" applyFont="1"/>
    <xf numFmtId="2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2" borderId="0" xfId="0" applyFont="1" applyFill="1"/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7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7" fillId="0" borderId="4" xfId="0" applyFont="1" applyBorder="1"/>
    <xf numFmtId="0" fontId="1" fillId="0" borderId="9" xfId="0" applyFont="1" applyBorder="1" applyAlignment="1">
      <alignment horizontal="left"/>
    </xf>
    <xf numFmtId="0" fontId="16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7" fillId="0" borderId="10" xfId="0" applyFont="1" applyBorder="1"/>
    <xf numFmtId="164" fontId="7" fillId="0" borderId="3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49" fontId="18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0000"/>
      <color rgb="FFFFFF66"/>
      <color rgb="FFFF9933"/>
      <color rgb="FFCC0099"/>
      <color rgb="FF66FF66"/>
      <color rgb="FFFF99FF"/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Number of Sessions</a:t>
            </a:r>
          </a:p>
        </c:rich>
      </c:tx>
      <c:layout>
        <c:manualLayout>
          <c:xMode val="edge"/>
          <c:yMode val="edge"/>
          <c:x val="0.32996686020309146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744284880525"/>
          <c:y val="0.23897058823529421"/>
          <c:w val="0.69360383391836788"/>
          <c:h val="0.51470588235294112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Summary!$B$6</c:f>
              <c:strCache>
                <c:ptCount val="1"/>
                <c:pt idx="0">
                  <c:v>Total # of Sessions</c:v>
                </c:pt>
              </c:strCache>
            </c:strRef>
          </c:cat>
          <c:val>
            <c:numRef>
              <c:f>Summary!$C$6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6-402C-95A2-CA0CD00860A3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Summary!$B$6</c:f>
              <c:strCache>
                <c:ptCount val="1"/>
                <c:pt idx="0">
                  <c:v>Total # of Sessions</c:v>
                </c:pt>
              </c:strCache>
            </c:strRef>
          </c:cat>
          <c:val>
            <c:numRef>
              <c:f>Summary!$D$6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6-402C-95A2-CA0CD00860A3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Summary!$B$6</c:f>
              <c:strCache>
                <c:ptCount val="1"/>
                <c:pt idx="0">
                  <c:v>Total # of Sessions</c:v>
                </c:pt>
              </c:strCache>
            </c:strRef>
          </c:cat>
          <c:val>
            <c:numRef>
              <c:f>Summary!$E$6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F6-402C-95A2-CA0CD008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90592"/>
        <c:axId val="64592896"/>
      </c:barChart>
      <c:catAx>
        <c:axId val="645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0404111102273826"/>
              <c:y val="0.863970588235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9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59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2.6936026936026935E-2"/>
              <c:y val="0.393382352941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90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86673382998831"/>
          <c:y val="0.38602941176473116"/>
          <c:w val="0.16666702015782894"/>
          <c:h val="0.22426470588235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75" b="1" i="0" u="none" strike="noStrike" baseline="0"/>
              <a:t>Total student attendance counted - Embedded </a:t>
            </a:r>
            <a:endParaRPr lang="en-US"/>
          </a:p>
        </c:rich>
      </c:tx>
      <c:layout>
        <c:manualLayout>
          <c:xMode val="edge"/>
          <c:yMode val="edge"/>
          <c:x val="0.2293423271500844"/>
          <c:y val="5.1660516605166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0725126475547"/>
          <c:y val="0.22140261294001687"/>
          <c:w val="0.66610455311976347"/>
          <c:h val="0.53136627105600898"/>
        </c:manualLayout>
      </c:layout>
      <c:barChart>
        <c:barDir val="col"/>
        <c:grouping val="clustered"/>
        <c:varyColors val="0"/>
        <c:ser>
          <c:idx val="2"/>
          <c:order val="0"/>
          <c:tx>
            <c:v>Summer 2024</c:v>
          </c:tx>
          <c:invertIfNegative val="0"/>
          <c:cat>
            <c:strLit>
              <c:ptCount val="1"/>
              <c:pt idx="0">
                <c:v>Total student attendance counted - embedded</c:v>
              </c:pt>
            </c:strLit>
          </c:cat>
          <c:val>
            <c:numRef>
              <c:f>Summary!$C$17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2-4958-8C10-295ABDCD8D9F}"/>
            </c:ext>
          </c:extLst>
        </c:ser>
        <c:ser>
          <c:idx val="0"/>
          <c:order val="1"/>
          <c:tx>
            <c:v>Fall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student attendance counted - embedded</c:v>
              </c:pt>
            </c:strLit>
          </c:cat>
          <c:val>
            <c:numRef>
              <c:f>Summary!$D$17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B-42AF-A66B-4B96F5FD395B}"/>
            </c:ext>
          </c:extLst>
        </c:ser>
        <c:ser>
          <c:idx val="1"/>
          <c:order val="2"/>
          <c:tx>
            <c:v>Spring 2025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student attendance counted - embedded</c:v>
              </c:pt>
            </c:strLit>
          </c:cat>
          <c:val>
            <c:numRef>
              <c:f>Summary!$E$17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B-42AF-A66B-4B96F5FD3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68960"/>
        <c:axId val="64983424"/>
      </c:barChart>
      <c:catAx>
        <c:axId val="6496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1652613827995327"/>
              <c:y val="0.8634701843081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98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4732996065205192E-2"/>
              <c:y val="0.357933966741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968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8100056211356"/>
          <c:y val="0.35178429264607602"/>
          <c:w val="9.9523664095107836E-2"/>
          <c:h val="0.17433710085132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Librarians</a:t>
            </a:r>
          </a:p>
        </c:rich>
      </c:tx>
      <c:layout>
        <c:manualLayout>
          <c:xMode val="edge"/>
          <c:yMode val="edge"/>
          <c:x val="0.42720763723150357"/>
          <c:y val="4.2452830188679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49164677804295"/>
          <c:y val="0.25943396226415188"/>
          <c:w val="0.67780429594272074"/>
          <c:h val="0.44339622641509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'Summer 2024'!$C$32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'Summer 2024'!$B$33:$B$33</c:f>
              <c:numCache>
                <c:formatCode>General</c:formatCode>
                <c:ptCount val="1"/>
              </c:numCache>
            </c:numRef>
          </c:cat>
          <c:val>
            <c:numRef>
              <c:f>'Summer 2024'!$C$33:$C$33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C-4D3A-B8F0-121D38DE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18976"/>
        <c:axId val="65120896"/>
      </c:barChart>
      <c:catAx>
        <c:axId val="6511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Librarian</a:t>
                </a:r>
              </a:p>
            </c:rich>
          </c:tx>
          <c:layout>
            <c:manualLayout>
              <c:xMode val="edge"/>
              <c:yMode val="edge"/>
              <c:x val="0.40334128878281938"/>
              <c:y val="0.83018867924528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2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2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186157517899805E-2"/>
              <c:y val="0.34905660377358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1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4892601431984"/>
          <c:y val="0.43396226415097128"/>
          <c:w val="0.15035799522672744"/>
          <c:h val="9.43396226415065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 of the Weeks</a:t>
            </a:r>
          </a:p>
        </c:rich>
      </c:tx>
      <c:layout>
        <c:manualLayout>
          <c:xMode val="edge"/>
          <c:yMode val="edge"/>
          <c:x val="0.37947494033415347"/>
          <c:y val="4.2452830188679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49164677804295"/>
          <c:y val="0.25943396226415188"/>
          <c:w val="0.67780429594272074"/>
          <c:h val="0.26886792452830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'Summer 2024'!$C$43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'Summer 2024'!$B$44:$B$48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'Summer 2024'!$C$44:$C$48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8-4BD4-BB7F-4AE92B66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41376"/>
        <c:axId val="65164032"/>
      </c:barChart>
      <c:catAx>
        <c:axId val="6514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</a:t>
                </a:r>
              </a:p>
            </c:rich>
          </c:tx>
          <c:layout>
            <c:manualLayout>
              <c:xMode val="edge"/>
              <c:yMode val="edge"/>
              <c:x val="0.43914081145586836"/>
              <c:y val="0.830188679245283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6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6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186157517899805E-2"/>
              <c:y val="0.25943396226415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41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4892601431984"/>
          <c:y val="0.34905660377358488"/>
          <c:w val="0.15035799522672744"/>
          <c:h val="9.43396226415093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Days of the week</a:t>
            </a:r>
          </a:p>
        </c:rich>
      </c:tx>
      <c:layout>
        <c:manualLayout>
          <c:xMode val="edge"/>
          <c:yMode val="edge"/>
          <c:x val="0.39770211482187001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1267670769735"/>
          <c:y val="0.22307692307692309"/>
          <c:w val="0.6413807502262"/>
          <c:h val="0.36153846153847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'Fall 2024'!$C$54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'Fall 2024'!$B$55:$B$59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'Fall 2024'!$C$55:$C$59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6-4D54-9B31-83F5AE48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16672"/>
        <c:axId val="65518592"/>
      </c:barChart>
      <c:catAx>
        <c:axId val="6551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</a:t>
                </a:r>
              </a:p>
            </c:rich>
          </c:tx>
          <c:layout>
            <c:manualLayout>
              <c:xMode val="edge"/>
              <c:yMode val="edge"/>
              <c:x val="0.43908142516669818"/>
              <c:y val="0.857692307692307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1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6781609195402298E-2"/>
              <c:y val="0.296153846153846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16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79503424144928"/>
          <c:y val="0.36538461538466116"/>
          <c:w val="0.16781657465230621"/>
          <c:h val="8.0769230769230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678257459198244"/>
          <c:y val="3.84615821939225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1267670769735"/>
          <c:y val="0.22307692307692309"/>
          <c:w val="0.6413807502262"/>
          <c:h val="0.519230769230736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'Fall 2024'!$C$40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'Fall 2024'!$B$41:$B$41</c:f>
              <c:strCache>
                <c:ptCount val="1"/>
                <c:pt idx="0">
                  <c:v>Rose</c:v>
                </c:pt>
              </c:strCache>
            </c:strRef>
          </c:cat>
          <c:val>
            <c:numRef>
              <c:f>'Fall 2024'!$C$41:$C$41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E-48E9-BA14-A365E5634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0032"/>
        <c:axId val="65590400"/>
      </c:barChart>
      <c:catAx>
        <c:axId val="655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Librarian</a:t>
                </a:r>
              </a:p>
            </c:rich>
          </c:tx>
          <c:layout>
            <c:manualLayout>
              <c:xMode val="edge"/>
              <c:yMode val="edge"/>
              <c:x val="0.40459866654599208"/>
              <c:y val="0.85769237329090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9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9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6781609195402298E-2"/>
              <c:y val="0.373076740858678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580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79503424144928"/>
          <c:y val="0.44230781621611376"/>
          <c:w val="0.16781657465230621"/>
          <c:h val="8.07693984100382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Location</a:t>
            </a:r>
            <a:endParaRPr lang="en-US"/>
          </a:p>
        </c:rich>
      </c:tx>
      <c:layout>
        <c:manualLayout>
          <c:xMode val="edge"/>
          <c:yMode val="edge"/>
          <c:x val="0.43652384668132699"/>
          <c:y val="4.9390301622134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1267670769735"/>
          <c:y val="0.22307692307692309"/>
          <c:w val="0.6413807502262"/>
          <c:h val="0.36153846153847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'Fall 2024'!$C$70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'Fall 2024'!$B$71:$B$73</c:f>
              <c:strCache>
                <c:ptCount val="3"/>
                <c:pt idx="0">
                  <c:v>Classroom</c:v>
                </c:pt>
                <c:pt idx="1">
                  <c:v>Library</c:v>
                </c:pt>
                <c:pt idx="2">
                  <c:v>Online</c:v>
                </c:pt>
              </c:strCache>
            </c:strRef>
          </c:cat>
          <c:val>
            <c:numRef>
              <c:f>'Fall 2024'!$C$71:$C$73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F-4DD8-92B5-F0447ACB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10880"/>
        <c:axId val="65612800"/>
      </c:barChart>
      <c:catAx>
        <c:axId val="6561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Location</a:t>
                </a:r>
              </a:p>
            </c:rich>
          </c:tx>
          <c:layout>
            <c:manualLayout>
              <c:xMode val="edge"/>
              <c:yMode val="edge"/>
              <c:x val="0.40004232579035731"/>
              <c:y val="0.842127924670900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1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1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6781609195402298E-2"/>
              <c:y val="0.296153846153846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10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79503424144972"/>
          <c:y val="0.36538461538466155"/>
          <c:w val="0.16781657465230621"/>
          <c:h val="8.0769230769230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Type of Session</a:t>
            </a:r>
          </a:p>
        </c:rich>
      </c:tx>
      <c:layout>
        <c:manualLayout>
          <c:xMode val="edge"/>
          <c:yMode val="edge"/>
          <c:x val="0.3714293213348695"/>
          <c:y val="3.8610038610038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7651710499698"/>
          <c:y val="0.22779965725985088"/>
          <c:w val="0.56666798425405551"/>
          <c:h val="0.3861011139997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'Fall 2024'!$C$87:$C$88</c:f>
              <c:strCache>
                <c:ptCount val="2"/>
                <c:pt idx="0">
                  <c:v>Type of Session</c:v>
                </c:pt>
                <c:pt idx="1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'Fall 2024'!$B$89:$B$91</c:f>
              <c:strCache>
                <c:ptCount val="3"/>
                <c:pt idx="0">
                  <c:v>Live</c:v>
                </c:pt>
                <c:pt idx="1">
                  <c:v>Recorded</c:v>
                </c:pt>
                <c:pt idx="2">
                  <c:v>Live &amp; Record.</c:v>
                </c:pt>
              </c:strCache>
            </c:strRef>
          </c:cat>
          <c:val>
            <c:numRef>
              <c:f>'Fall 2024'!$C$89:$C$91</c:f>
              <c:numCache>
                <c:formatCode>General</c:formatCode>
                <c:ptCount val="3"/>
                <c:pt idx="0">
                  <c:v>10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C-4AE3-966E-619FD57B4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5440"/>
        <c:axId val="71167360"/>
      </c:barChart>
      <c:catAx>
        <c:axId val="7116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</a:t>
                </a:r>
              </a:p>
            </c:rich>
          </c:tx>
          <c:layout>
            <c:manualLayout>
              <c:xMode val="edge"/>
              <c:yMode val="edge"/>
              <c:x val="0.39762004749408392"/>
              <c:y val="0.861005482422837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0.312741718096048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33508311461071"/>
          <c:y val="0.35521316592183338"/>
          <c:w val="0.24761954755655591"/>
          <c:h val="0.13127453662886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Librarians</a:t>
            </a:r>
          </a:p>
        </c:rich>
      </c:tx>
      <c:layout>
        <c:manualLayout>
          <c:xMode val="edge"/>
          <c:yMode val="edge"/>
          <c:x val="0.42004773269689727"/>
          <c:y val="4.0909090909090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114558472677"/>
          <c:y val="0.25454601950022077"/>
          <c:w val="0.66348448687353778"/>
          <c:h val="0.45909192802718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'Spring 2025'!$C$40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'Spring 2025'!$B$41:$B$41</c:f>
              <c:strCache>
                <c:ptCount val="1"/>
                <c:pt idx="0">
                  <c:v>Rose</c:v>
                </c:pt>
              </c:strCache>
            </c:strRef>
          </c:cat>
          <c:val>
            <c:numRef>
              <c:f>'Spring 2025'!$C$41:$C$41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8-4F3B-BECA-66E6B15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50048"/>
        <c:axId val="71124480"/>
      </c:barChart>
      <c:catAx>
        <c:axId val="6565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Librarian</a:t>
                </a:r>
              </a:p>
            </c:rich>
          </c:tx>
          <c:layout>
            <c:manualLayout>
              <c:xMode val="edge"/>
              <c:yMode val="edge"/>
              <c:x val="0.4105011933174374"/>
              <c:y val="0.83636554521591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2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24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186157517899805E-2"/>
              <c:y val="0.354546408971607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5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4892601431984"/>
          <c:y val="0.44091004533525907"/>
          <c:w val="0.15035799522672771"/>
          <c:h val="9.09090909090902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Day of the Week</a:t>
            </a:r>
          </a:p>
        </c:rich>
      </c:tx>
      <c:layout>
        <c:manualLayout>
          <c:xMode val="edge"/>
          <c:yMode val="edge"/>
          <c:x val="0.3714293213348695"/>
          <c:y val="3.8610038610038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7651710499698"/>
          <c:y val="0.22779965725985088"/>
          <c:w val="0.56666798425405551"/>
          <c:h val="0.3861011139997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'Spring 2025'!$C$49:$C$50</c:f>
              <c:strCache>
                <c:ptCount val="2"/>
                <c:pt idx="0">
                  <c:v>Days of the Week</c:v>
                </c:pt>
                <c:pt idx="1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'Spring 2025'!$B$51:$B$56</c:f>
              <c:strCache>
                <c:ptCount val="6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n/a</c:v>
                </c:pt>
              </c:strCache>
            </c:strRef>
          </c:cat>
          <c:val>
            <c:numRef>
              <c:f>'Spring 2025'!$C$51:$C$56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A-4207-BCCD-5D506B6B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5440"/>
        <c:axId val="71167360"/>
      </c:barChart>
      <c:catAx>
        <c:axId val="7116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</a:t>
                </a:r>
              </a:p>
            </c:rich>
          </c:tx>
          <c:layout>
            <c:manualLayout>
              <c:xMode val="edge"/>
              <c:yMode val="edge"/>
              <c:x val="0.39762004749408392"/>
              <c:y val="0.861005482422837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0.312741718096048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33508311461071"/>
          <c:y val="0.35521316592183338"/>
          <c:w val="0.24761954755655591"/>
          <c:h val="0.13127453662886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Location</a:t>
            </a:r>
          </a:p>
        </c:rich>
      </c:tx>
      <c:layout>
        <c:manualLayout>
          <c:xMode val="edge"/>
          <c:yMode val="edge"/>
          <c:x val="0.42004773269689727"/>
          <c:y val="4.09090909090909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81145584726781"/>
          <c:y val="0.25454601950022077"/>
          <c:w val="0.663484486873538"/>
          <c:h val="0.45909192802718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'Spring 2025'!$C$68</c:f>
              <c:strCache>
                <c:ptCount val="1"/>
                <c:pt idx="0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'Spring 2025'!$B$69:$B$71</c:f>
              <c:strCache>
                <c:ptCount val="3"/>
                <c:pt idx="0">
                  <c:v>Library</c:v>
                </c:pt>
                <c:pt idx="1">
                  <c:v>Classroom</c:v>
                </c:pt>
                <c:pt idx="2">
                  <c:v>Online</c:v>
                </c:pt>
              </c:strCache>
            </c:strRef>
          </c:cat>
          <c:val>
            <c:numRef>
              <c:f>'Spring 2025'!$C$69:$C$71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C-4F6D-AC90-12E1D57A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60864"/>
        <c:axId val="71079424"/>
      </c:barChart>
      <c:catAx>
        <c:axId val="7106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Location</a:t>
                </a:r>
              </a:p>
            </c:rich>
          </c:tx>
          <c:layout>
            <c:manualLayout>
              <c:xMode val="edge"/>
              <c:yMode val="edge"/>
              <c:x val="0.41050119331743751"/>
              <c:y val="0.83636554521591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7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0794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186157517899805E-2"/>
              <c:y val="0.354546408971607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60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54892601431984"/>
          <c:y val="0.44091004533525924"/>
          <c:w val="0.15035799522672771"/>
          <c:h val="9.09090909090902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Number of Students</a:t>
            </a:r>
          </a:p>
        </c:rich>
      </c:tx>
      <c:layout>
        <c:manualLayout>
          <c:xMode val="edge"/>
          <c:yMode val="edge"/>
          <c:x val="0.32827431141091096"/>
          <c:y val="3.8062130778544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1652613828463"/>
          <c:y val="0.22491387481393749"/>
          <c:w val="0.67622259696460063"/>
          <c:h val="0.53633308609477404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Summary!$B$8</c:f>
              <c:strCache>
                <c:ptCount val="1"/>
                <c:pt idx="0">
                  <c:v>Total # of Students</c:v>
                </c:pt>
              </c:strCache>
            </c:strRef>
          </c:cat>
          <c:val>
            <c:numRef>
              <c:f>Summary!$C$8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3-4E05-BA66-4EDEFE35BFBE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Summary!$B$8</c:f>
              <c:strCache>
                <c:ptCount val="1"/>
                <c:pt idx="0">
                  <c:v>Total # of Students</c:v>
                </c:pt>
              </c:strCache>
            </c:strRef>
          </c:cat>
          <c:val>
            <c:numRef>
              <c:f>Summary!$D$8</c:f>
              <c:numCache>
                <c:formatCode>General</c:formatCode>
                <c:ptCount val="1"/>
                <c:pt idx="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3-4E05-BA66-4EDEFE35BFBE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Summary!$B$8</c:f>
              <c:strCache>
                <c:ptCount val="1"/>
                <c:pt idx="0">
                  <c:v>Total # of Students</c:v>
                </c:pt>
              </c:strCache>
            </c:strRef>
          </c:cat>
          <c:val>
            <c:numRef>
              <c:f>Summary!$E$8</c:f>
              <c:numCache>
                <c:formatCode>General</c:formatCode>
                <c:ptCount val="1"/>
                <c:pt idx="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3-4E05-BA66-4EDEFE35B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14720"/>
        <c:axId val="63216640"/>
      </c:barChart>
      <c:catAx>
        <c:axId val="6321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0472175379427588"/>
              <c:y val="0.86851354365018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1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6981450252951088E-2"/>
              <c:y val="0.391004065668288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14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18887015178065"/>
          <c:y val="0.38408385226357816"/>
          <c:w val="0.17032040472175014"/>
          <c:h val="0.221453690837658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Type of Session</a:t>
            </a:r>
          </a:p>
        </c:rich>
      </c:tx>
      <c:layout>
        <c:manualLayout>
          <c:xMode val="edge"/>
          <c:yMode val="edge"/>
          <c:x val="0.3714293213348695"/>
          <c:y val="3.8610038610038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47651710499698"/>
          <c:y val="0.22779965725985088"/>
          <c:w val="0.56666798425405551"/>
          <c:h val="0.38610111399977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'Spring 2025'!$C$79:$C$80</c:f>
              <c:strCache>
                <c:ptCount val="2"/>
                <c:pt idx="0">
                  <c:v>Type of Session</c:v>
                </c:pt>
                <c:pt idx="1">
                  <c:v>Sessions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'Spring 2025'!$B$81:$B$83</c:f>
              <c:strCache>
                <c:ptCount val="3"/>
                <c:pt idx="0">
                  <c:v>Live</c:v>
                </c:pt>
                <c:pt idx="1">
                  <c:v>Recorded</c:v>
                </c:pt>
                <c:pt idx="2">
                  <c:v>Live &amp; Record.</c:v>
                </c:pt>
              </c:strCache>
            </c:strRef>
          </c:cat>
          <c:val>
            <c:numRef>
              <c:f>'Spring 2025'!$C$81:$C$83</c:f>
              <c:numCache>
                <c:formatCode>General</c:formatCode>
                <c:ptCount val="3"/>
                <c:pt idx="0">
                  <c:v>7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D-498C-999D-2195A8B9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5440"/>
        <c:axId val="71167360"/>
      </c:barChart>
      <c:catAx>
        <c:axId val="7116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</a:t>
                </a:r>
              </a:p>
            </c:rich>
          </c:tx>
          <c:layout>
            <c:manualLayout>
              <c:xMode val="edge"/>
              <c:yMode val="edge"/>
              <c:x val="0.39762004749408392"/>
              <c:y val="0.861005482422837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1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0.312741718096048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16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33508311461071"/>
          <c:y val="0.35521316592183338"/>
          <c:w val="0.24761954755655591"/>
          <c:h val="0.13127453662886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Number of Librarians</a:t>
            </a:r>
          </a:p>
        </c:rich>
      </c:tx>
      <c:layout>
        <c:manualLayout>
          <c:xMode val="edge"/>
          <c:yMode val="edge"/>
          <c:x val="0.3119730185497529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21416526138259E-2"/>
          <c:y val="0.23897058823529421"/>
          <c:w val="0.70489038785834734"/>
          <c:h val="0.51470588235294112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Summary!$B$9</c:f>
              <c:strCache>
                <c:ptCount val="1"/>
                <c:pt idx="0">
                  <c:v>Total # of Librarian Instructors</c:v>
                </c:pt>
              </c:strCache>
            </c:strRef>
          </c:cat>
          <c:val>
            <c:numRef>
              <c:f>Summary!$C$9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4BEC-A475-5BBA3FE2E997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Summary!$B$9</c:f>
              <c:strCache>
                <c:ptCount val="1"/>
                <c:pt idx="0">
                  <c:v>Total # of Librarian Instructors</c:v>
                </c:pt>
              </c:strCache>
            </c:strRef>
          </c:cat>
          <c:val>
            <c:numRef>
              <c:f>Summary!$D$9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0-4BEC-A475-5BBA3FE2E997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Summary!$B$9</c:f>
              <c:strCache>
                <c:ptCount val="1"/>
                <c:pt idx="0">
                  <c:v>Total # of Librarian Instructors</c:v>
                </c:pt>
              </c:strCache>
            </c:strRef>
          </c:cat>
          <c:val>
            <c:numRef>
              <c:f>Summary!$E$9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0-4BEC-A475-5BBA3FE2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66720"/>
        <c:axId val="64768640"/>
      </c:barChart>
      <c:catAx>
        <c:axId val="647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3979763912310626"/>
              <c:y val="0.863970588235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6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6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Librarians</a:t>
                </a:r>
              </a:p>
            </c:rich>
          </c:tx>
          <c:layout>
            <c:manualLayout>
              <c:xMode val="edge"/>
              <c:yMode val="edge"/>
              <c:x val="1.7987633501967401E-2"/>
              <c:y val="0.38235294117649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66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5615514333896"/>
          <c:y val="0.38602941176473116"/>
          <c:w val="0.16694772344013944"/>
          <c:h val="0.224264705882355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Number of Instructors</a:t>
            </a:r>
          </a:p>
        </c:rich>
      </c:tx>
      <c:layout>
        <c:manualLayout>
          <c:xMode val="edge"/>
          <c:yMode val="edge"/>
          <c:x val="0.3147526069376563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10819727568829"/>
          <c:y val="0.23897058823529421"/>
          <c:w val="0.69256813879731927"/>
          <c:h val="0.51470588235294112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Summary!$B$10</c:f>
              <c:strCache>
                <c:ptCount val="1"/>
                <c:pt idx="0">
                  <c:v>Total # of Instructors</c:v>
                </c:pt>
              </c:strCache>
            </c:strRef>
          </c:cat>
          <c:val>
            <c:numRef>
              <c:f>Summary!$C$10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E-4DE6-9310-C3B758BBD237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Summary!$B$10</c:f>
              <c:strCache>
                <c:ptCount val="1"/>
                <c:pt idx="0">
                  <c:v>Total # of Instructors</c:v>
                </c:pt>
              </c:strCache>
            </c:strRef>
          </c:cat>
          <c:val>
            <c:numRef>
              <c:f>Summary!$D$10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E-4DE6-9310-C3B758BBD237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Summary!$B$10</c:f>
              <c:strCache>
                <c:ptCount val="1"/>
                <c:pt idx="0">
                  <c:v>Total # of Instructors</c:v>
                </c:pt>
              </c:strCache>
            </c:strRef>
          </c:cat>
          <c:val>
            <c:numRef>
              <c:f>Summary!$E$10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E-4DE6-9310-C3B758BB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88512"/>
        <c:axId val="64690432"/>
      </c:barChart>
      <c:catAx>
        <c:axId val="646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0371657090162238"/>
              <c:y val="0.863970588235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6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Instructors</a:t>
                </a:r>
              </a:p>
            </c:rich>
          </c:tx>
          <c:layout>
            <c:manualLayout>
              <c:xMode val="edge"/>
              <c:yMode val="edge"/>
              <c:x val="2.7027027027028742E-2"/>
              <c:y val="0.37500000000000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688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2574661275448"/>
          <c:y val="0.38602941176473116"/>
          <c:w val="0.16722990707243499"/>
          <c:h val="0.224264705882355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Number of Students per Instruction</a:t>
            </a:r>
          </a:p>
        </c:rich>
      </c:tx>
      <c:layout>
        <c:manualLayout>
          <c:xMode val="edge"/>
          <c:yMode val="edge"/>
          <c:x val="0.2181000562113547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0725126475547"/>
          <c:y val="0.22140261294001687"/>
          <c:w val="0.66610455311976247"/>
          <c:h val="0.53136627105600998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Summary!$B$11</c:f>
              <c:strCache>
                <c:ptCount val="1"/>
                <c:pt idx="0">
                  <c:v>Average # of Students per Instruction</c:v>
                </c:pt>
              </c:strCache>
            </c:strRef>
          </c:cat>
          <c:val>
            <c:numRef>
              <c:f>Summary!$C$11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C-442B-8ECB-B68C070F8D07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Summary!$B$11</c:f>
              <c:strCache>
                <c:ptCount val="1"/>
                <c:pt idx="0">
                  <c:v>Average # of Students per Instruction</c:v>
                </c:pt>
              </c:strCache>
            </c:strRef>
          </c:cat>
          <c:val>
            <c:numRef>
              <c:f>Summary!$D$11</c:f>
              <c:numCache>
                <c:formatCode>0.00</c:formatCode>
                <c:ptCount val="1"/>
                <c:pt idx="0">
                  <c:v>23.666666666666668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C-442B-8ECB-B68C070F8D07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Summary!$B$11</c:f>
              <c:strCache>
                <c:ptCount val="1"/>
                <c:pt idx="0">
                  <c:v>Average # of Students per Instruction</c:v>
                </c:pt>
              </c:strCache>
            </c:strRef>
          </c:cat>
          <c:val>
            <c:numRef>
              <c:f>Summary!$E$11</c:f>
              <c:numCache>
                <c:formatCode>0.00</c:formatCode>
                <c:ptCount val="1"/>
                <c:pt idx="0">
                  <c:v>28.25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C-442B-8ECB-B68C070F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49568"/>
        <c:axId val="64751488"/>
      </c:barChart>
      <c:catAx>
        <c:axId val="6474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1652613827995244"/>
              <c:y val="0.8634701843081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7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 Students per Instruction</a:t>
                </a:r>
              </a:p>
            </c:rich>
          </c:tx>
          <c:layout>
            <c:manualLayout>
              <c:xMode val="edge"/>
              <c:yMode val="edge"/>
              <c:x val="2.6981450252951088E-2"/>
              <c:y val="0.13653175271910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74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5615514333896"/>
          <c:y val="0.37638453864853638"/>
          <c:w val="0.16694772344013944"/>
          <c:h val="0.2250926383279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Student</a:t>
            </a:r>
            <a:r>
              <a:rPr lang="en-US" baseline="0"/>
              <a:t> Attendance Counted</a:t>
            </a:r>
            <a:endParaRPr lang="en-US"/>
          </a:p>
        </c:rich>
      </c:tx>
      <c:layout>
        <c:manualLayout>
          <c:xMode val="edge"/>
          <c:yMode val="edge"/>
          <c:x val="0.26711613068568452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74428488052504"/>
          <c:y val="0.23897058823529421"/>
          <c:w val="0.69360383391836811"/>
          <c:h val="0.51470588235294112"/>
        </c:manualLayout>
      </c:layout>
      <c:barChart>
        <c:barDir val="col"/>
        <c:grouping val="clustered"/>
        <c:varyColors val="0"/>
        <c:ser>
          <c:idx val="0"/>
          <c:order val="0"/>
          <c:tx>
            <c:v>Summer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Summary!$B$7</c:f>
              <c:strCache>
                <c:ptCount val="1"/>
                <c:pt idx="0">
                  <c:v>Total student attendance counted</c:v>
                </c:pt>
              </c:strCache>
            </c:strRef>
          </c:cat>
          <c:val>
            <c:numRef>
              <c:f>Summary!$C$7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8-4205-8295-CB392BAC9DB6}"/>
            </c:ext>
          </c:extLst>
        </c:ser>
        <c:ser>
          <c:idx val="1"/>
          <c:order val="1"/>
          <c:tx>
            <c:v>Fall 2024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Summary!$B$7</c:f>
              <c:strCache>
                <c:ptCount val="1"/>
                <c:pt idx="0">
                  <c:v>Total student attendance counted</c:v>
                </c:pt>
              </c:strCache>
            </c:strRef>
          </c:cat>
          <c:val>
            <c:numRef>
              <c:f>Summary!$D$7</c:f>
              <c:numCache>
                <c:formatCode>General</c:formatCode>
                <c:ptCount val="1"/>
                <c:pt idx="0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8-4205-8295-CB392BAC9DB6}"/>
            </c:ext>
          </c:extLst>
        </c:ser>
        <c:ser>
          <c:idx val="2"/>
          <c:order val="2"/>
          <c:tx>
            <c:v>Spring 2025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Summary!$B$7</c:f>
              <c:strCache>
                <c:ptCount val="1"/>
                <c:pt idx="0">
                  <c:v>Total student attendance counted</c:v>
                </c:pt>
              </c:strCache>
            </c:strRef>
          </c:cat>
          <c:val>
            <c:numRef>
              <c:f>Summary!$E$7</c:f>
              <c:numCache>
                <c:formatCode>General</c:formatCode>
                <c:ptCount val="1"/>
                <c:pt idx="0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8-4205-8295-CB392BAC9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06272"/>
        <c:axId val="64865792"/>
      </c:barChart>
      <c:catAx>
        <c:axId val="648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0404111102273826"/>
              <c:y val="0.863970588235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86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86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6936026936026935E-2"/>
              <c:y val="0.39338235294119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806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86673382998831"/>
          <c:y val="0.38602941176473138"/>
          <c:w val="0.16666702015782894"/>
          <c:h val="0.224264705882355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# of Classes - Embedded</a:t>
            </a:r>
          </a:p>
        </c:rich>
      </c:tx>
      <c:layout>
        <c:manualLayout>
          <c:xMode val="edge"/>
          <c:yMode val="edge"/>
          <c:x val="0.31928049465992792"/>
          <c:y val="5.6580565805658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0725126475547"/>
          <c:y val="0.22140261294001687"/>
          <c:w val="0.6661045531197628"/>
          <c:h val="0.53136627105600975"/>
        </c:manualLayout>
      </c:layout>
      <c:barChart>
        <c:barDir val="col"/>
        <c:grouping val="clustered"/>
        <c:varyColors val="0"/>
        <c:ser>
          <c:idx val="2"/>
          <c:order val="0"/>
          <c:tx>
            <c:v>Summer 2024</c:v>
          </c:tx>
          <c:invertIfNegative val="0"/>
          <c:cat>
            <c:strRef>
              <c:f>Summary!$B$14</c:f>
              <c:strCache>
                <c:ptCount val="1"/>
                <c:pt idx="0">
                  <c:v>Total # of Classes - embedded</c:v>
                </c:pt>
              </c:strCache>
            </c:strRef>
          </c:cat>
          <c:val>
            <c:numRef>
              <c:f>Summary!$C$14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3-4210-9ACD-4D45279CFBD6}"/>
            </c:ext>
          </c:extLst>
        </c:ser>
        <c:ser>
          <c:idx val="0"/>
          <c:order val="1"/>
          <c:tx>
            <c:v>Fall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Summary!$B$14</c:f>
              <c:strCache>
                <c:ptCount val="1"/>
                <c:pt idx="0">
                  <c:v>Total # of Classes - embedded</c:v>
                </c:pt>
              </c:strCache>
            </c:strRef>
          </c:cat>
          <c:val>
            <c:numRef>
              <c:f>Summary!$D$14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F-45DB-AB32-BC2F1515F127}"/>
            </c:ext>
          </c:extLst>
        </c:ser>
        <c:ser>
          <c:idx val="1"/>
          <c:order val="2"/>
          <c:tx>
            <c:v>Spring 2025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Summary!$B$14</c:f>
              <c:strCache>
                <c:ptCount val="1"/>
                <c:pt idx="0">
                  <c:v>Total # of Classes - embedded</c:v>
                </c:pt>
              </c:strCache>
            </c:strRef>
          </c:cat>
          <c:val>
            <c:numRef>
              <c:f>Summary!$E$14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F-45DB-AB32-BC2F1515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95232"/>
        <c:axId val="64917888"/>
      </c:barChart>
      <c:catAx>
        <c:axId val="6489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1652613827995266"/>
              <c:y val="0.8634701843081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91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91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Classes</a:t>
                </a:r>
              </a:p>
            </c:rich>
          </c:tx>
          <c:layout>
            <c:manualLayout>
              <c:xMode val="edge"/>
              <c:yMode val="edge"/>
              <c:x val="2.6981450252951088E-2"/>
              <c:y val="0.353013917540755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89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5615514333896"/>
          <c:y val="0.37638453864853638"/>
          <c:w val="9.9523664095107836E-2"/>
          <c:h val="0.17433710085132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# of Sessions - Embedded</a:t>
            </a:r>
          </a:p>
        </c:rich>
      </c:tx>
      <c:layout>
        <c:manualLayout>
          <c:xMode val="edge"/>
          <c:yMode val="edge"/>
          <c:x val="0.31928049465992792"/>
          <c:y val="5.1660516605166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0725126475547"/>
          <c:y val="0.22140261294001687"/>
          <c:w val="0.66610455311976302"/>
          <c:h val="0.53136627105600942"/>
        </c:manualLayout>
      </c:layout>
      <c:barChart>
        <c:barDir val="col"/>
        <c:grouping val="clustered"/>
        <c:varyColors val="0"/>
        <c:ser>
          <c:idx val="2"/>
          <c:order val="0"/>
          <c:tx>
            <c:v>Summer 2024</c:v>
          </c:tx>
          <c:invertIfNegative val="0"/>
          <c:cat>
            <c:strLit>
              <c:ptCount val="1"/>
              <c:pt idx="0">
                <c:v>Total # of sessions - embedded</c:v>
              </c:pt>
            </c:strLit>
          </c:cat>
          <c:val>
            <c:numRef>
              <c:f>Summary!$C$15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E-430E-A8E0-359E8606DB6F}"/>
            </c:ext>
          </c:extLst>
        </c:ser>
        <c:ser>
          <c:idx val="0"/>
          <c:order val="1"/>
          <c:tx>
            <c:v>Fall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# of sessions - embedded</c:v>
              </c:pt>
            </c:strLit>
          </c:cat>
          <c:val>
            <c:numRef>
              <c:f>Summary!$D$15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8-4363-B96D-494CBD967CE3}"/>
            </c:ext>
          </c:extLst>
        </c:ser>
        <c:ser>
          <c:idx val="1"/>
          <c:order val="2"/>
          <c:tx>
            <c:v>Spring 2025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# of sessions - embedded</c:v>
              </c:pt>
            </c:strLit>
          </c:cat>
          <c:val>
            <c:numRef>
              <c:f>Summary!$E$15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8-4363-B96D-494CBD96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21056"/>
        <c:axId val="65022976"/>
      </c:barChart>
      <c:catAx>
        <c:axId val="6502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1652613827995288"/>
              <c:y val="0.8634701843081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2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02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Sessions</a:t>
                </a:r>
              </a:p>
            </c:rich>
          </c:tx>
          <c:layout>
            <c:manualLayout>
              <c:xMode val="edge"/>
              <c:yMode val="edge"/>
              <c:x val="2.6981450252951088E-2"/>
              <c:y val="0.34809386834026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21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5615514333896"/>
          <c:y val="0.37638453864853638"/>
          <c:w val="9.9523664095107836E-2"/>
          <c:h val="0.154902801084290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# of Students - Embedded</a:t>
            </a:r>
          </a:p>
        </c:rich>
      </c:tx>
      <c:layout>
        <c:manualLayout>
          <c:xMode val="edge"/>
          <c:yMode val="edge"/>
          <c:x val="0.31928049465992803"/>
          <c:y val="5.1660516605166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90725126475547"/>
          <c:y val="0.22140261294001687"/>
          <c:w val="0.66610455311976324"/>
          <c:h val="0.5313662710560092"/>
        </c:manualLayout>
      </c:layout>
      <c:barChart>
        <c:barDir val="col"/>
        <c:grouping val="clustered"/>
        <c:varyColors val="0"/>
        <c:ser>
          <c:idx val="2"/>
          <c:order val="0"/>
          <c:tx>
            <c:v>Summer 2024</c:v>
          </c:tx>
          <c:invertIfNegative val="0"/>
          <c:cat>
            <c:strLit>
              <c:ptCount val="1"/>
              <c:pt idx="0">
                <c:v>Total # of Students - embedded</c:v>
              </c:pt>
            </c:strLit>
          </c:cat>
          <c:val>
            <c:numRef>
              <c:f>Summary!$C$16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E-42FC-940F-E69CDA00FAEA}"/>
            </c:ext>
          </c:extLst>
        </c:ser>
        <c:ser>
          <c:idx val="0"/>
          <c:order val="1"/>
          <c:tx>
            <c:v>Fall 2024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# of Students - embedded</c:v>
              </c:pt>
            </c:strLit>
          </c:cat>
          <c:val>
            <c:numRef>
              <c:f>Summary!$D$16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B-45B7-960D-EC9678B22577}"/>
            </c:ext>
          </c:extLst>
        </c:ser>
        <c:ser>
          <c:idx val="1"/>
          <c:order val="2"/>
          <c:tx>
            <c:v>Spring 2025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Total # of Students - embedded</c:v>
              </c:pt>
            </c:strLit>
          </c:cat>
          <c:val>
            <c:numRef>
              <c:f>Summary!$E$16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B-45B7-960D-EC9678B2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47936"/>
        <c:axId val="65074688"/>
      </c:barChart>
      <c:catAx>
        <c:axId val="6504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Semester</a:t>
                </a:r>
              </a:p>
            </c:rich>
          </c:tx>
          <c:layout>
            <c:manualLayout>
              <c:xMode val="edge"/>
              <c:yMode val="edge"/>
              <c:x val="0.41652613827995305"/>
              <c:y val="0.8634701843081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7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07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2.4732996065205192E-2"/>
              <c:y val="0.357933966741246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047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5615514333896"/>
          <c:y val="0.40590483385149306"/>
          <c:w val="9.9523664095107836E-2"/>
          <c:h val="0.16404636920384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28</xdr:row>
      <xdr:rowOff>57150</xdr:rowOff>
    </xdr:from>
    <xdr:to>
      <xdr:col>5</xdr:col>
      <xdr:colOff>9525</xdr:colOff>
      <xdr:row>43</xdr:row>
      <xdr:rowOff>0</xdr:rowOff>
    </xdr:to>
    <xdr:graphicFrame macro="">
      <xdr:nvGraphicFramePr>
        <xdr:cNvPr id="3869" name="Chart 2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72</xdr:row>
      <xdr:rowOff>19050</xdr:rowOff>
    </xdr:from>
    <xdr:to>
      <xdr:col>5</xdr:col>
      <xdr:colOff>0</xdr:colOff>
      <xdr:row>92</xdr:row>
      <xdr:rowOff>47625</xdr:rowOff>
    </xdr:to>
    <xdr:graphicFrame macro="">
      <xdr:nvGraphicFramePr>
        <xdr:cNvPr id="3870" name="Chart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94</xdr:row>
      <xdr:rowOff>0</xdr:rowOff>
    </xdr:from>
    <xdr:to>
      <xdr:col>5</xdr:col>
      <xdr:colOff>0</xdr:colOff>
      <xdr:row>110</xdr:row>
      <xdr:rowOff>0</xdr:rowOff>
    </xdr:to>
    <xdr:graphicFrame macro="">
      <xdr:nvGraphicFramePr>
        <xdr:cNvPr id="3871" name="Chart 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113</xdr:row>
      <xdr:rowOff>0</xdr:rowOff>
    </xdr:from>
    <xdr:to>
      <xdr:col>4</xdr:col>
      <xdr:colOff>1104900</xdr:colOff>
      <xdr:row>129</xdr:row>
      <xdr:rowOff>0</xdr:rowOff>
    </xdr:to>
    <xdr:graphicFrame macro="">
      <xdr:nvGraphicFramePr>
        <xdr:cNvPr id="3872" name="Chart 5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131</xdr:row>
      <xdr:rowOff>19050</xdr:rowOff>
    </xdr:from>
    <xdr:to>
      <xdr:col>5</xdr:col>
      <xdr:colOff>9525</xdr:colOff>
      <xdr:row>147</xdr:row>
      <xdr:rowOff>38100</xdr:rowOff>
    </xdr:to>
    <xdr:graphicFrame macro="">
      <xdr:nvGraphicFramePr>
        <xdr:cNvPr id="3873" name="Chart 6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54</xdr:row>
      <xdr:rowOff>85725</xdr:rowOff>
    </xdr:from>
    <xdr:to>
      <xdr:col>5</xdr:col>
      <xdr:colOff>0</xdr:colOff>
      <xdr:row>69</xdr:row>
      <xdr:rowOff>152400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149</xdr:row>
      <xdr:rowOff>28575</xdr:rowOff>
    </xdr:from>
    <xdr:to>
      <xdr:col>5</xdr:col>
      <xdr:colOff>0</xdr:colOff>
      <xdr:row>165</xdr:row>
      <xdr:rowOff>19050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4</xdr:col>
      <xdr:colOff>1104900</xdr:colOff>
      <xdr:row>185</xdr:row>
      <xdr:rowOff>152400</xdr:rowOff>
    </xdr:to>
    <xdr:graphicFrame macro="">
      <xdr:nvGraphicFramePr>
        <xdr:cNvPr id="10" name="Chart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4</xdr:col>
      <xdr:colOff>1104900</xdr:colOff>
      <xdr:row>204</xdr:row>
      <xdr:rowOff>152400</xdr:rowOff>
    </xdr:to>
    <xdr:graphicFrame macro="">
      <xdr:nvGraphicFramePr>
        <xdr:cNvPr id="11" name="Chart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206</xdr:row>
      <xdr:rowOff>0</xdr:rowOff>
    </xdr:from>
    <xdr:to>
      <xdr:col>4</xdr:col>
      <xdr:colOff>1104900</xdr:colOff>
      <xdr:row>221</xdr:row>
      <xdr:rowOff>152400</xdr:rowOff>
    </xdr:to>
    <xdr:graphicFrame macro="">
      <xdr:nvGraphicFramePr>
        <xdr:cNvPr id="12" name="Chart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0.47296</cdr:x>
      <cdr:y>0.49928</cdr:y>
    </cdr:from>
    <cdr:to>
      <cdr:x>0.50688</cdr:x>
      <cdr:y>0.55925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3629" y="1301459"/>
          <a:ext cx="192238" cy="155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0.47296</cdr:x>
      <cdr:y>0.49928</cdr:y>
    </cdr:from>
    <cdr:to>
      <cdr:x>0.50688</cdr:x>
      <cdr:y>0.55925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3629" y="1301459"/>
          <a:ext cx="192238" cy="155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29</xdr:row>
      <xdr:rowOff>28575</xdr:rowOff>
    </xdr:from>
    <xdr:to>
      <xdr:col>7</xdr:col>
      <xdr:colOff>771525</xdr:colOff>
      <xdr:row>41</xdr:row>
      <xdr:rowOff>85725</xdr:rowOff>
    </xdr:to>
    <xdr:graphicFrame macro="">
      <xdr:nvGraphicFramePr>
        <xdr:cNvPr id="1346" name="Chart 4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42</xdr:row>
      <xdr:rowOff>0</xdr:rowOff>
    </xdr:from>
    <xdr:to>
      <xdr:col>7</xdr:col>
      <xdr:colOff>781050</xdr:colOff>
      <xdr:row>54</xdr:row>
      <xdr:rowOff>57150</xdr:rowOff>
    </xdr:to>
    <xdr:graphicFrame macro="">
      <xdr:nvGraphicFramePr>
        <xdr:cNvPr id="1347" name="Chart 5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52</xdr:row>
      <xdr:rowOff>55244</xdr:rowOff>
    </xdr:from>
    <xdr:to>
      <xdr:col>9</xdr:col>
      <xdr:colOff>1904</xdr:colOff>
      <xdr:row>68</xdr:row>
      <xdr:rowOff>118109</xdr:rowOff>
    </xdr:to>
    <xdr:graphicFrame macro="">
      <xdr:nvGraphicFramePr>
        <xdr:cNvPr id="2368" name="Chart 2">
          <a:extLst>
            <a:ext uri="{FF2B5EF4-FFF2-40B4-BE49-F238E27FC236}">
              <a16:creationId xmlns:a16="http://schemas.microsoft.com/office/drawing/2014/main" id="{00000000-0008-0000-0200-00004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104775</xdr:colOff>
      <xdr:row>37</xdr:row>
      <xdr:rowOff>28576</xdr:rowOff>
    </xdr:from>
    <xdr:to>
      <xdr:col>8</xdr:col>
      <xdr:colOff>647700</xdr:colOff>
      <xdr:row>51</xdr:row>
      <xdr:rowOff>47626</xdr:rowOff>
    </xdr:to>
    <xdr:graphicFrame macro="">
      <xdr:nvGraphicFramePr>
        <xdr:cNvPr id="2369" name="Chart 3">
          <a:extLst>
            <a:ext uri="{FF2B5EF4-FFF2-40B4-BE49-F238E27FC236}">
              <a16:creationId xmlns:a16="http://schemas.microsoft.com/office/drawing/2014/main" id="{00000000-0008-0000-0200-000041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69</xdr:row>
      <xdr:rowOff>142876</xdr:rowOff>
    </xdr:from>
    <xdr:to>
      <xdr:col>9</xdr:col>
      <xdr:colOff>0</xdr:colOff>
      <xdr:row>84</xdr:row>
      <xdr:rowOff>66675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137160</xdr:colOff>
      <xdr:row>85</xdr:row>
      <xdr:rowOff>99060</xdr:rowOff>
    </xdr:from>
    <xdr:to>
      <xdr:col>8</xdr:col>
      <xdr:colOff>518160</xdr:colOff>
      <xdr:row>100</xdr:row>
      <xdr:rowOff>118110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0</xdr:rowOff>
    </xdr:from>
    <xdr:to>
      <xdr:col>7</xdr:col>
      <xdr:colOff>742950</xdr:colOff>
      <xdr:row>45</xdr:row>
      <xdr:rowOff>133350</xdr:rowOff>
    </xdr:to>
    <xdr:graphicFrame macro="">
      <xdr:nvGraphicFramePr>
        <xdr:cNvPr id="6465" name="Chart 3">
          <a:extLst>
            <a:ext uri="{FF2B5EF4-FFF2-40B4-BE49-F238E27FC236}">
              <a16:creationId xmlns:a16="http://schemas.microsoft.com/office/drawing/2014/main" id="{00000000-0008-0000-0300-000041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47</xdr:row>
      <xdr:rowOff>47625</xdr:rowOff>
    </xdr:from>
    <xdr:to>
      <xdr:col>7</xdr:col>
      <xdr:colOff>752475</xdr:colOff>
      <xdr:row>62</xdr:row>
      <xdr:rowOff>66675</xdr:rowOff>
    </xdr:to>
    <xdr:graphicFrame macro="">
      <xdr:nvGraphicFramePr>
        <xdr:cNvPr id="6466" name="Chart 4">
          <a:extLst>
            <a:ext uri="{FF2B5EF4-FFF2-40B4-BE49-F238E27FC236}">
              <a16:creationId xmlns:a16="http://schemas.microsoft.com/office/drawing/2014/main" id="{00000000-0008-0000-0300-000042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63</xdr:row>
      <xdr:rowOff>47625</xdr:rowOff>
    </xdr:from>
    <xdr:to>
      <xdr:col>7</xdr:col>
      <xdr:colOff>742950</xdr:colOff>
      <xdr:row>75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114300</xdr:colOff>
      <xdr:row>75</xdr:row>
      <xdr:rowOff>129540</xdr:rowOff>
    </xdr:from>
    <xdr:to>
      <xdr:col>7</xdr:col>
      <xdr:colOff>752475</xdr:colOff>
      <xdr:row>90</xdr:row>
      <xdr:rowOff>148590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2"/>
  <sheetViews>
    <sheetView workbookViewId="0">
      <selection activeCell="E8" sqref="E8"/>
    </sheetView>
  </sheetViews>
  <sheetFormatPr defaultRowHeight="12.75" x14ac:dyDescent="0.2"/>
  <cols>
    <col min="1" max="1" width="2.140625" customWidth="1"/>
    <col min="2" max="2" width="34.7109375" customWidth="1"/>
    <col min="3" max="5" width="16.7109375" customWidth="1"/>
    <col min="6" max="6" width="2.140625" customWidth="1"/>
  </cols>
  <sheetData>
    <row r="1" spans="2:10" ht="20.25" x14ac:dyDescent="0.3">
      <c r="B1" s="14" t="s">
        <v>0</v>
      </c>
      <c r="C1" s="1"/>
    </row>
    <row r="2" spans="2:10" ht="19.5" customHeight="1" x14ac:dyDescent="0.3">
      <c r="B2" s="13" t="s">
        <v>1</v>
      </c>
      <c r="C2" s="1"/>
    </row>
    <row r="3" spans="2:10" ht="16.5" customHeight="1" x14ac:dyDescent="0.25">
      <c r="B3" s="1"/>
      <c r="C3" s="1"/>
    </row>
    <row r="4" spans="2:10" ht="15" customHeight="1" x14ac:dyDescent="0.25">
      <c r="B4" s="1" t="s">
        <v>2</v>
      </c>
      <c r="C4" s="1"/>
    </row>
    <row r="5" spans="2:10" ht="15.75" x14ac:dyDescent="0.25">
      <c r="B5" s="3" t="s">
        <v>3</v>
      </c>
      <c r="C5" s="3" t="s">
        <v>4</v>
      </c>
      <c r="D5" s="12" t="s">
        <v>5</v>
      </c>
      <c r="E5" s="3" t="s">
        <v>6</v>
      </c>
    </row>
    <row r="6" spans="2:10" x14ac:dyDescent="0.2">
      <c r="B6" s="17" t="s">
        <v>7</v>
      </c>
      <c r="C6" s="11" t="s">
        <v>8</v>
      </c>
      <c r="D6" s="11">
        <f>'Fall 2024'!E18</f>
        <v>12</v>
      </c>
      <c r="E6" s="9">
        <f>'Spring 2025'!E19</f>
        <v>8</v>
      </c>
    </row>
    <row r="7" spans="2:10" x14ac:dyDescent="0.2">
      <c r="B7" s="17" t="s">
        <v>9</v>
      </c>
      <c r="C7" s="11" t="s">
        <v>8</v>
      </c>
      <c r="D7" s="11">
        <f>'Fall 2024'!L18</f>
        <v>284</v>
      </c>
      <c r="E7" s="9">
        <f>'Spring 2025'!L19</f>
        <v>226</v>
      </c>
    </row>
    <row r="8" spans="2:10" ht="12.75" customHeight="1" x14ac:dyDescent="0.2">
      <c r="B8" s="17" t="s">
        <v>10</v>
      </c>
      <c r="C8" s="11" t="s">
        <v>8</v>
      </c>
      <c r="D8" s="20">
        <f>'Fall 2024'!E21</f>
        <v>221</v>
      </c>
      <c r="E8" s="9">
        <f>'Spring 2025'!E22</f>
        <v>226</v>
      </c>
      <c r="F8" s="18"/>
    </row>
    <row r="9" spans="2:10" ht="12.75" customHeight="1" x14ac:dyDescent="0.2">
      <c r="B9" s="17" t="s">
        <v>11</v>
      </c>
      <c r="C9" s="11" t="s">
        <v>8</v>
      </c>
      <c r="D9" s="11">
        <f>'Fall 2024'!L19</f>
        <v>1</v>
      </c>
      <c r="E9" s="9">
        <f>'Spring 2025'!L20</f>
        <v>1</v>
      </c>
    </row>
    <row r="10" spans="2:10" x14ac:dyDescent="0.2">
      <c r="B10" s="17" t="s">
        <v>12</v>
      </c>
      <c r="C10" s="11" t="s">
        <v>8</v>
      </c>
      <c r="D10" s="11">
        <f>'Fall 2024'!E19</f>
        <v>8</v>
      </c>
      <c r="E10" s="9">
        <f>'Spring 2025'!E20</f>
        <v>7</v>
      </c>
    </row>
    <row r="11" spans="2:10" x14ac:dyDescent="0.2">
      <c r="B11" s="17" t="s">
        <v>13</v>
      </c>
      <c r="C11" s="11" t="s">
        <v>8</v>
      </c>
      <c r="D11" s="30">
        <f>'Fall 2024'!L21</f>
        <v>23.666666666666668</v>
      </c>
      <c r="E11" s="19">
        <f>'Spring 2025'!L22</f>
        <v>28.25</v>
      </c>
      <c r="F11" s="18"/>
      <c r="H11" s="18"/>
    </row>
    <row r="12" spans="2:10" ht="13.5" customHeight="1" x14ac:dyDescent="0.2">
      <c r="B12" s="27"/>
      <c r="C12" s="31"/>
      <c r="D12" s="31"/>
      <c r="E12" s="32"/>
      <c r="F12" s="18"/>
      <c r="H12" s="18"/>
    </row>
    <row r="13" spans="2:10" ht="15.75" x14ac:dyDescent="0.25">
      <c r="B13" s="3" t="s">
        <v>14</v>
      </c>
      <c r="C13" s="3" t="s">
        <v>4</v>
      </c>
      <c r="D13" s="12" t="s">
        <v>5</v>
      </c>
      <c r="E13" s="3" t="s">
        <v>6</v>
      </c>
      <c r="F13" s="18"/>
      <c r="H13" s="18"/>
    </row>
    <row r="14" spans="2:10" x14ac:dyDescent="0.2">
      <c r="B14" s="17" t="s">
        <v>15</v>
      </c>
      <c r="C14" s="20" t="s">
        <v>8</v>
      </c>
      <c r="D14" s="11">
        <f>'Fall 2024'!E25</f>
        <v>2</v>
      </c>
      <c r="E14" s="9">
        <f>'Spring 2025'!E26</f>
        <v>1</v>
      </c>
      <c r="F14" s="18"/>
      <c r="H14" s="18"/>
    </row>
    <row r="15" spans="2:10" x14ac:dyDescent="0.2">
      <c r="B15" s="17" t="s">
        <v>16</v>
      </c>
      <c r="C15" s="20" t="s">
        <v>8</v>
      </c>
      <c r="D15" s="11">
        <f>'Fall 2024'!L25</f>
        <v>2</v>
      </c>
      <c r="E15" s="9">
        <f>'Spring 2025'!L26</f>
        <v>1</v>
      </c>
      <c r="F15" s="18"/>
      <c r="H15" s="18"/>
    </row>
    <row r="16" spans="2:10" x14ac:dyDescent="0.2">
      <c r="B16" s="17" t="s">
        <v>17</v>
      </c>
      <c r="C16" s="20" t="s">
        <v>8</v>
      </c>
      <c r="D16" s="20">
        <f>'Fall 2024'!E26</f>
        <v>55</v>
      </c>
      <c r="E16" s="9">
        <f>'Spring 2025'!E27</f>
        <v>35</v>
      </c>
      <c r="F16" s="18"/>
      <c r="H16" s="18"/>
      <c r="J16" s="27"/>
    </row>
    <row r="17" spans="2:11" x14ac:dyDescent="0.2">
      <c r="B17" s="60" t="s">
        <v>18</v>
      </c>
      <c r="C17" s="20" t="s">
        <v>8</v>
      </c>
      <c r="D17" s="11">
        <f>'Fall 2024'!L26</f>
        <v>55</v>
      </c>
      <c r="E17" s="9">
        <f>'Spring 2025'!L27</f>
        <v>35</v>
      </c>
      <c r="F17" s="18"/>
      <c r="H17" s="18"/>
    </row>
    <row r="18" spans="2:11" x14ac:dyDescent="0.2">
      <c r="B18" s="45" t="s">
        <v>19</v>
      </c>
      <c r="C18" s="31"/>
      <c r="D18" s="31"/>
      <c r="E18" s="32"/>
      <c r="F18" s="18"/>
      <c r="H18" s="18"/>
      <c r="K18" s="27"/>
    </row>
    <row r="19" spans="2:11" x14ac:dyDescent="0.2">
      <c r="B19" s="45" t="s">
        <v>20</v>
      </c>
      <c r="C19" s="31"/>
      <c r="D19" s="31"/>
      <c r="E19" s="32"/>
      <c r="F19" s="18"/>
      <c r="H19" s="18"/>
      <c r="K19" s="27"/>
    </row>
    <row r="20" spans="2:11" x14ac:dyDescent="0.2">
      <c r="B20" s="45"/>
      <c r="C20" s="31"/>
      <c r="D20" s="31"/>
      <c r="E20" s="32"/>
      <c r="F20" s="18"/>
      <c r="H20" s="18"/>
      <c r="K20" s="27"/>
    </row>
    <row r="21" spans="2:11" x14ac:dyDescent="0.2">
      <c r="B21" s="35" t="s">
        <v>21</v>
      </c>
      <c r="C21" s="16"/>
    </row>
    <row r="22" spans="2:11" x14ac:dyDescent="0.2">
      <c r="B22" s="35" t="s">
        <v>22</v>
      </c>
      <c r="C22" s="16"/>
    </row>
    <row r="23" spans="2:11" ht="12.75" customHeight="1" x14ac:dyDescent="0.2">
      <c r="B23" s="35" t="s">
        <v>23</v>
      </c>
      <c r="C23" s="16"/>
    </row>
    <row r="24" spans="2:11" ht="12.75" customHeight="1" x14ac:dyDescent="0.2">
      <c r="B24" s="35"/>
      <c r="C24" s="16"/>
    </row>
    <row r="25" spans="2:11" ht="12.75" customHeight="1" x14ac:dyDescent="0.2">
      <c r="B25" s="35"/>
      <c r="C25" s="16"/>
    </row>
    <row r="26" spans="2:11" ht="12.75" customHeight="1" x14ac:dyDescent="0.2">
      <c r="B26" s="35"/>
      <c r="C26" s="16"/>
    </row>
    <row r="27" spans="2:11" ht="12.75" customHeight="1" x14ac:dyDescent="0.25">
      <c r="B27" s="12"/>
      <c r="C27" s="16"/>
    </row>
    <row r="28" spans="2:11" x14ac:dyDescent="0.2">
      <c r="B28" s="15"/>
    </row>
    <row r="29" spans="2:11" x14ac:dyDescent="0.2">
      <c r="B29" s="15"/>
    </row>
    <row r="30" spans="2:11" x14ac:dyDescent="0.2">
      <c r="B30" s="15"/>
    </row>
    <row r="31" spans="2:11" x14ac:dyDescent="0.2">
      <c r="B31" s="15"/>
    </row>
    <row r="32" spans="2:11" x14ac:dyDescent="0.2">
      <c r="B32" s="15"/>
    </row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111" ht="12.75" customHeight="1" x14ac:dyDescent="0.2"/>
    <row r="112" ht="12.75" customHeight="1" x14ac:dyDescent="0.2"/>
    <row r="113" ht="12.75" customHeight="1" x14ac:dyDescent="0.2"/>
    <row r="132" ht="15" customHeight="1" x14ac:dyDescent="0.2"/>
    <row r="222" ht="15" customHeight="1" x14ac:dyDescent="0.2"/>
  </sheetData>
  <phoneticPr fontId="0" type="noConversion"/>
  <pageMargins left="1" right="0.5" top="0.75" bottom="0.75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8"/>
  <sheetViews>
    <sheetView workbookViewId="0">
      <selection activeCell="B27" sqref="B27"/>
    </sheetView>
  </sheetViews>
  <sheetFormatPr defaultRowHeight="12.75" x14ac:dyDescent="0.2"/>
  <cols>
    <col min="1" max="1" width="5" customWidth="1"/>
    <col min="2" max="2" width="12.5703125" customWidth="1"/>
    <col min="3" max="3" width="15.28515625" customWidth="1"/>
    <col min="4" max="4" width="12.5703125" customWidth="1"/>
    <col min="5" max="5" width="12.85546875" customWidth="1"/>
    <col min="6" max="6" width="13.7109375" customWidth="1"/>
    <col min="7" max="7" width="8.7109375" customWidth="1"/>
    <col min="8" max="8" width="11.85546875" customWidth="1"/>
    <col min="9" max="9" width="7.7109375" customWidth="1"/>
    <col min="10" max="10" width="9.28515625" customWidth="1"/>
    <col min="11" max="11" width="8.140625" customWidth="1"/>
  </cols>
  <sheetData>
    <row r="1" spans="2:12" ht="18" x14ac:dyDescent="0.25">
      <c r="B1" s="1" t="s">
        <v>4</v>
      </c>
      <c r="C1" s="5"/>
    </row>
    <row r="2" spans="2:12" ht="15.75" x14ac:dyDescent="0.25">
      <c r="B2" s="3" t="s">
        <v>0</v>
      </c>
    </row>
    <row r="3" spans="2:12" ht="13.5" thickBot="1" x14ac:dyDescent="0.25"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37" t="s">
        <v>31</v>
      </c>
      <c r="J3" s="2" t="s">
        <v>32</v>
      </c>
      <c r="K3" s="2" t="s">
        <v>33</v>
      </c>
    </row>
    <row r="4" spans="2:12" ht="13.5" thickTop="1" x14ac:dyDescent="0.2">
      <c r="B4" s="21"/>
      <c r="C4" s="53"/>
      <c r="D4" s="53"/>
      <c r="E4" s="53"/>
      <c r="F4" s="53"/>
      <c r="G4" s="53"/>
      <c r="H4" s="53"/>
      <c r="I4" s="42"/>
      <c r="J4" s="53"/>
      <c r="K4" s="21"/>
    </row>
    <row r="5" spans="2:12" x14ac:dyDescent="0.2">
      <c r="B5" s="61" t="s">
        <v>34</v>
      </c>
      <c r="C5" s="50"/>
      <c r="D5" s="50"/>
      <c r="E5" s="50"/>
      <c r="F5" s="50"/>
      <c r="G5" s="50"/>
      <c r="H5" s="50"/>
      <c r="I5" s="58"/>
      <c r="J5" s="58"/>
      <c r="K5" s="36"/>
    </row>
    <row r="6" spans="2:12" x14ac:dyDescent="0.2">
      <c r="B6" s="21"/>
      <c r="C6" s="50"/>
      <c r="D6" s="50"/>
      <c r="E6" s="50"/>
      <c r="F6" s="50"/>
      <c r="G6" s="57"/>
      <c r="H6" s="50"/>
      <c r="I6" s="58"/>
      <c r="J6" s="50"/>
      <c r="K6" s="36"/>
      <c r="L6" s="29"/>
    </row>
    <row r="7" spans="2:12" x14ac:dyDescent="0.2">
      <c r="B7" s="18" t="s">
        <v>35</v>
      </c>
      <c r="C7" s="41"/>
      <c r="D7" s="41"/>
      <c r="E7" s="41"/>
      <c r="F7" s="41"/>
      <c r="G7" s="41"/>
      <c r="H7" s="41"/>
      <c r="I7" s="41"/>
      <c r="J7" s="41"/>
      <c r="K7" s="40"/>
    </row>
    <row r="8" spans="2:12" x14ac:dyDescent="0.2">
      <c r="B8" s="38" t="s">
        <v>36</v>
      </c>
      <c r="C8" s="39"/>
      <c r="D8" s="39"/>
      <c r="E8" s="39"/>
      <c r="F8" s="39"/>
      <c r="G8" s="39"/>
    </row>
    <row r="9" spans="2:12" x14ac:dyDescent="0.2">
      <c r="B9" s="33" t="s">
        <v>37</v>
      </c>
    </row>
    <row r="10" spans="2:12" x14ac:dyDescent="0.2">
      <c r="B10" s="33" t="s">
        <v>38</v>
      </c>
    </row>
    <row r="11" spans="2:12" x14ac:dyDescent="0.2">
      <c r="B11" s="33" t="s">
        <v>39</v>
      </c>
    </row>
    <row r="12" spans="2:12" x14ac:dyDescent="0.2">
      <c r="B12" s="33"/>
    </row>
    <row r="13" spans="2:12" ht="15.75" thickBot="1" x14ac:dyDescent="0.3">
      <c r="B13" s="49" t="s">
        <v>40</v>
      </c>
      <c r="C13" s="4"/>
      <c r="D13" s="4"/>
      <c r="E13" s="4"/>
      <c r="F13" s="4"/>
      <c r="G13" s="4"/>
      <c r="H13" s="4"/>
      <c r="I13" s="4"/>
      <c r="J13" s="4"/>
      <c r="K13" s="4"/>
    </row>
    <row r="14" spans="2:12" ht="13.5" thickBot="1" x14ac:dyDescent="0.25">
      <c r="B14" s="22" t="s">
        <v>41</v>
      </c>
      <c r="C14" s="23"/>
      <c r="D14" s="23"/>
      <c r="E14" s="24"/>
      <c r="F14" s="22" t="s">
        <v>9</v>
      </c>
      <c r="G14" s="56"/>
      <c r="H14" s="23"/>
      <c r="I14" s="23"/>
      <c r="J14" s="23"/>
      <c r="K14" s="25"/>
    </row>
    <row r="15" spans="2:12" ht="13.5" thickBot="1" x14ac:dyDescent="0.25">
      <c r="B15" s="22" t="s">
        <v>42</v>
      </c>
      <c r="C15" s="23"/>
      <c r="D15" s="23"/>
      <c r="E15" s="24"/>
      <c r="F15" s="22" t="s">
        <v>43</v>
      </c>
      <c r="G15" s="56"/>
      <c r="H15" s="23"/>
      <c r="I15" s="23"/>
      <c r="J15" s="23"/>
      <c r="K15" s="25"/>
    </row>
    <row r="16" spans="2:12" ht="13.5" thickBot="1" x14ac:dyDescent="0.25">
      <c r="B16" s="22" t="s">
        <v>44</v>
      </c>
      <c r="C16" s="23"/>
      <c r="D16" s="23"/>
      <c r="E16" s="24"/>
      <c r="F16" s="22" t="s">
        <v>45</v>
      </c>
      <c r="G16" s="56"/>
      <c r="H16" s="23"/>
      <c r="I16" s="23"/>
      <c r="J16" s="23"/>
      <c r="K16" s="25"/>
    </row>
    <row r="17" spans="2:11" ht="13.5" thickBot="1" x14ac:dyDescent="0.25">
      <c r="B17" s="22" t="s">
        <v>46</v>
      </c>
      <c r="C17" s="23"/>
      <c r="D17" s="23"/>
      <c r="E17" s="24"/>
      <c r="F17" s="22" t="s">
        <v>47</v>
      </c>
      <c r="G17" s="56"/>
      <c r="H17" s="23"/>
      <c r="I17" s="23"/>
      <c r="J17" s="23"/>
      <c r="K17" s="26"/>
    </row>
    <row r="18" spans="2:11" x14ac:dyDescent="0.2">
      <c r="B18" s="35" t="s">
        <v>48</v>
      </c>
      <c r="C18" s="7"/>
      <c r="D18" s="7"/>
      <c r="E18" s="7"/>
      <c r="F18" s="27"/>
      <c r="G18" s="27"/>
      <c r="H18" s="7"/>
      <c r="I18" s="7"/>
      <c r="J18" s="7"/>
      <c r="K18" s="48"/>
    </row>
    <row r="19" spans="2:11" ht="15.75" thickBot="1" x14ac:dyDescent="0.3">
      <c r="B19" s="49" t="s">
        <v>49</v>
      </c>
      <c r="C19" s="7"/>
      <c r="D19" s="7"/>
      <c r="E19" s="7"/>
      <c r="F19" s="27"/>
      <c r="G19" s="27"/>
      <c r="H19" s="7"/>
      <c r="I19" s="7"/>
      <c r="J19" s="7"/>
      <c r="K19" s="48"/>
    </row>
    <row r="20" spans="2:11" ht="13.5" thickBot="1" x14ac:dyDescent="0.25">
      <c r="B20" s="22" t="s">
        <v>50</v>
      </c>
      <c r="C20" s="23"/>
      <c r="D20" s="47"/>
      <c r="E20" s="24"/>
      <c r="F20" s="22" t="s">
        <v>51</v>
      </c>
      <c r="G20" s="56"/>
      <c r="H20" s="23"/>
      <c r="I20" s="23"/>
      <c r="J20" s="47"/>
      <c r="K20" s="25"/>
    </row>
    <row r="21" spans="2:11" ht="13.5" thickBot="1" x14ac:dyDescent="0.25">
      <c r="B21" s="22" t="s">
        <v>52</v>
      </c>
      <c r="C21" s="23"/>
      <c r="D21" s="47"/>
      <c r="E21" s="24"/>
      <c r="F21" s="22" t="s">
        <v>53</v>
      </c>
      <c r="G21" s="56"/>
      <c r="H21" s="23"/>
      <c r="I21" s="23"/>
      <c r="J21" s="23"/>
      <c r="K21" s="25"/>
    </row>
    <row r="22" spans="2:11" x14ac:dyDescent="0.2">
      <c r="B22" s="45" t="s">
        <v>54</v>
      </c>
      <c r="C22" s="7"/>
      <c r="D22" s="7"/>
      <c r="E22" s="7"/>
      <c r="F22" s="27"/>
      <c r="G22" s="27"/>
      <c r="H22" s="7"/>
      <c r="I22" s="7"/>
      <c r="J22" s="7"/>
      <c r="K22" s="48"/>
    </row>
    <row r="23" spans="2:11" x14ac:dyDescent="0.2">
      <c r="B23" s="27"/>
      <c r="C23" s="7"/>
      <c r="D23" s="7"/>
      <c r="E23" s="7"/>
      <c r="F23" s="27"/>
      <c r="G23" s="27"/>
      <c r="H23" s="7"/>
      <c r="I23" s="7"/>
      <c r="J23" s="7"/>
      <c r="K23" s="28"/>
    </row>
    <row r="24" spans="2:11" x14ac:dyDescent="0.2">
      <c r="B24" s="35" t="s">
        <v>55</v>
      </c>
      <c r="C24" s="7"/>
      <c r="D24" s="7"/>
      <c r="E24" s="7"/>
      <c r="F24" s="27"/>
      <c r="G24" s="27"/>
      <c r="H24" s="7"/>
      <c r="I24" s="7"/>
      <c r="J24" s="7"/>
      <c r="K24" s="28"/>
    </row>
    <row r="25" spans="2:11" x14ac:dyDescent="0.2">
      <c r="B25" s="35" t="s">
        <v>56</v>
      </c>
      <c r="C25" s="7"/>
      <c r="D25" s="7"/>
      <c r="E25" s="7"/>
      <c r="F25" s="27"/>
      <c r="G25" s="27"/>
      <c r="H25" s="7"/>
      <c r="I25" s="7"/>
      <c r="J25" s="7"/>
      <c r="K25" s="28"/>
    </row>
    <row r="26" spans="2:11" x14ac:dyDescent="0.2">
      <c r="B26" s="35" t="s">
        <v>57</v>
      </c>
      <c r="C26" s="7"/>
      <c r="D26" s="7"/>
      <c r="E26" s="7"/>
      <c r="F26" s="27"/>
      <c r="G26" s="27"/>
      <c r="H26" s="7"/>
      <c r="I26" s="7"/>
      <c r="J26" s="7"/>
      <c r="K26" s="28"/>
    </row>
    <row r="27" spans="2:11" x14ac:dyDescent="0.2">
      <c r="B27" s="35" t="s">
        <v>58</v>
      </c>
      <c r="C27" s="7"/>
      <c r="D27" s="7"/>
      <c r="E27" s="7"/>
      <c r="F27" s="27"/>
      <c r="G27" s="27"/>
      <c r="H27" s="7"/>
      <c r="I27" s="7"/>
      <c r="J27" s="7"/>
      <c r="K27" s="28"/>
    </row>
    <row r="28" spans="2:11" x14ac:dyDescent="0.2">
      <c r="B28" s="35" t="s">
        <v>59</v>
      </c>
      <c r="C28" s="7"/>
      <c r="D28" s="7"/>
      <c r="E28" s="7"/>
      <c r="F28" s="27"/>
      <c r="G28" s="27"/>
      <c r="H28" s="7"/>
      <c r="I28" s="7"/>
      <c r="J28" s="7"/>
      <c r="K28" s="28"/>
    </row>
    <row r="29" spans="2:11" x14ac:dyDescent="0.2">
      <c r="B29" s="27"/>
      <c r="C29" s="7"/>
      <c r="D29" s="7"/>
      <c r="E29" s="7"/>
      <c r="F29" s="27"/>
      <c r="G29" s="27"/>
      <c r="H29" s="7"/>
      <c r="I29" s="7"/>
      <c r="J29" s="7"/>
      <c r="K29" s="28"/>
    </row>
    <row r="30" spans="2:11" x14ac:dyDescent="0.2">
      <c r="B30" s="6"/>
      <c r="D30" s="6"/>
      <c r="E30" s="10"/>
      <c r="F30" s="6"/>
      <c r="G30" s="6"/>
      <c r="H30" s="7"/>
      <c r="I30" s="7"/>
      <c r="J30" s="7"/>
      <c r="K30" s="6"/>
    </row>
    <row r="31" spans="2:11" x14ac:dyDescent="0.2">
      <c r="B31" s="6" t="s">
        <v>60</v>
      </c>
    </row>
    <row r="32" spans="2:11" ht="13.5" thickBot="1" x14ac:dyDescent="0.25">
      <c r="B32" s="2" t="s">
        <v>60</v>
      </c>
      <c r="C32" s="2" t="s">
        <v>61</v>
      </c>
    </row>
    <row r="33" spans="2:3" ht="13.5" thickTop="1" x14ac:dyDescent="0.2">
      <c r="B33" s="21"/>
      <c r="C33" s="8">
        <f>COUNTIF(B4:B6,"Moazeni")</f>
        <v>0</v>
      </c>
    </row>
    <row r="42" spans="2:3" x14ac:dyDescent="0.2">
      <c r="B42" s="6" t="s">
        <v>62</v>
      </c>
    </row>
    <row r="43" spans="2:3" ht="13.5" thickBot="1" x14ac:dyDescent="0.25">
      <c r="B43" s="2" t="s">
        <v>27</v>
      </c>
      <c r="C43" s="2" t="s">
        <v>61</v>
      </c>
    </row>
    <row r="44" spans="2:3" ht="13.5" thickTop="1" x14ac:dyDescent="0.2">
      <c r="B44" s="8" t="s">
        <v>63</v>
      </c>
      <c r="C44" s="8">
        <f>COUNTIF(E4:E6,"Tuesday")</f>
        <v>0</v>
      </c>
    </row>
    <row r="45" spans="2:3" x14ac:dyDescent="0.2">
      <c r="B45" s="9" t="s">
        <v>64</v>
      </c>
      <c r="C45" s="9">
        <f>COUNTIF(E4:E6,"Tuesday")</f>
        <v>0</v>
      </c>
    </row>
    <row r="46" spans="2:3" x14ac:dyDescent="0.2">
      <c r="B46" s="9" t="s">
        <v>65</v>
      </c>
      <c r="C46" s="9">
        <f>COUNTIF(E4:E6,"Wednesday")</f>
        <v>0</v>
      </c>
    </row>
    <row r="47" spans="2:3" x14ac:dyDescent="0.2">
      <c r="B47" s="9" t="s">
        <v>66</v>
      </c>
      <c r="C47" s="9">
        <f>COUNTIF(E4:E6,"Thursday")</f>
        <v>0</v>
      </c>
    </row>
    <row r="48" spans="2:3" x14ac:dyDescent="0.2">
      <c r="B48" s="9" t="s">
        <v>67</v>
      </c>
      <c r="C48" s="9">
        <v>0</v>
      </c>
    </row>
  </sheetData>
  <phoneticPr fontId="5" type="noConversion"/>
  <printOptions horizontalCentered="1"/>
  <pageMargins left="0.7" right="0.5" top="0.5" bottom="0.5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1"/>
  <sheetViews>
    <sheetView workbookViewId="0">
      <selection activeCell="F33" sqref="F33"/>
    </sheetView>
  </sheetViews>
  <sheetFormatPr defaultRowHeight="12.75" x14ac:dyDescent="0.2"/>
  <cols>
    <col min="1" max="1" width="7.28515625" customWidth="1"/>
    <col min="2" max="2" width="13.28515625" customWidth="1"/>
    <col min="3" max="3" width="15.28515625" customWidth="1"/>
    <col min="4" max="4" width="12.5703125" customWidth="1"/>
    <col min="5" max="5" width="12.42578125" customWidth="1"/>
    <col min="6" max="6" width="13.7109375" customWidth="1"/>
    <col min="7" max="7" width="8.7109375" customWidth="1"/>
    <col min="8" max="8" width="11.85546875" customWidth="1"/>
    <col min="9" max="9" width="9.42578125" customWidth="1"/>
    <col min="10" max="10" width="14.7109375" customWidth="1"/>
    <col min="11" max="11" width="9.42578125" customWidth="1"/>
    <col min="12" max="12" width="7.7109375" customWidth="1"/>
  </cols>
  <sheetData>
    <row r="1" spans="1:14" ht="18" x14ac:dyDescent="0.25">
      <c r="B1" s="1" t="s">
        <v>5</v>
      </c>
      <c r="C1" s="5"/>
    </row>
    <row r="2" spans="1:14" ht="15.75" x14ac:dyDescent="0.25">
      <c r="B2" s="3" t="s">
        <v>0</v>
      </c>
    </row>
    <row r="3" spans="1:14" ht="13.5" thickBot="1" x14ac:dyDescent="0.25"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68</v>
      </c>
      <c r="K3" s="2" t="s">
        <v>32</v>
      </c>
      <c r="L3" s="2" t="s">
        <v>33</v>
      </c>
    </row>
    <row r="4" spans="1:14" ht="13.5" thickTop="1" x14ac:dyDescent="0.2">
      <c r="A4">
        <v>1</v>
      </c>
      <c r="B4" s="52" t="s">
        <v>69</v>
      </c>
      <c r="C4" s="53" t="s">
        <v>70</v>
      </c>
      <c r="D4" s="77">
        <v>0.54166666666666663</v>
      </c>
      <c r="E4" s="53" t="s">
        <v>67</v>
      </c>
      <c r="F4" s="53" t="s">
        <v>71</v>
      </c>
      <c r="G4" s="53">
        <v>40668</v>
      </c>
      <c r="H4" s="53" t="s">
        <v>72</v>
      </c>
      <c r="I4" s="53" t="s">
        <v>73</v>
      </c>
      <c r="J4" s="53" t="s">
        <v>74</v>
      </c>
      <c r="K4" s="53"/>
      <c r="L4" s="55">
        <v>20</v>
      </c>
      <c r="M4" s="44"/>
      <c r="N4" s="18"/>
    </row>
    <row r="5" spans="1:14" x14ac:dyDescent="0.2">
      <c r="A5">
        <v>2</v>
      </c>
      <c r="B5" s="51" t="s">
        <v>69</v>
      </c>
      <c r="C5" s="50" t="s">
        <v>75</v>
      </c>
      <c r="D5" s="77">
        <v>0.45833333333333331</v>
      </c>
      <c r="E5" s="50" t="s">
        <v>63</v>
      </c>
      <c r="F5" s="50" t="s">
        <v>76</v>
      </c>
      <c r="G5" s="57">
        <v>40966</v>
      </c>
      <c r="H5" s="50" t="s">
        <v>77</v>
      </c>
      <c r="I5" s="53" t="s">
        <v>73</v>
      </c>
      <c r="J5" s="50" t="s">
        <v>74</v>
      </c>
      <c r="K5" s="50"/>
      <c r="L5" s="20">
        <v>21</v>
      </c>
      <c r="M5" s="44"/>
      <c r="N5" s="18"/>
    </row>
    <row r="6" spans="1:14" x14ac:dyDescent="0.2">
      <c r="A6">
        <v>3</v>
      </c>
      <c r="B6" s="52" t="s">
        <v>69</v>
      </c>
      <c r="C6" s="50" t="s">
        <v>78</v>
      </c>
      <c r="D6" s="78">
        <v>0.45833333333333331</v>
      </c>
      <c r="E6" s="50" t="s">
        <v>64</v>
      </c>
      <c r="F6" s="50" t="s">
        <v>79</v>
      </c>
      <c r="G6" s="71">
        <v>40757</v>
      </c>
      <c r="H6" s="50" t="s">
        <v>80</v>
      </c>
      <c r="I6" s="53" t="s">
        <v>81</v>
      </c>
      <c r="J6" s="50" t="s">
        <v>74</v>
      </c>
      <c r="K6" s="50"/>
      <c r="L6" s="20">
        <v>29</v>
      </c>
      <c r="M6" s="45"/>
      <c r="N6" s="18"/>
    </row>
    <row r="7" spans="1:14" x14ac:dyDescent="0.2">
      <c r="A7">
        <v>4</v>
      </c>
      <c r="B7" s="52" t="s">
        <v>69</v>
      </c>
      <c r="C7" s="50" t="s">
        <v>82</v>
      </c>
      <c r="D7" s="78">
        <v>0.45833333333333331</v>
      </c>
      <c r="E7" s="50" t="s">
        <v>66</v>
      </c>
      <c r="F7" s="50" t="s">
        <v>83</v>
      </c>
      <c r="G7" s="79">
        <v>40749</v>
      </c>
      <c r="H7" s="50" t="s">
        <v>84</v>
      </c>
      <c r="I7" s="53" t="s">
        <v>85</v>
      </c>
      <c r="J7" s="50" t="s">
        <v>74</v>
      </c>
      <c r="K7" s="50"/>
      <c r="L7" s="20">
        <v>25</v>
      </c>
      <c r="M7" s="44"/>
      <c r="N7" s="18"/>
    </row>
    <row r="8" spans="1:14" x14ac:dyDescent="0.2">
      <c r="A8">
        <v>5</v>
      </c>
      <c r="B8" s="52" t="s">
        <v>69</v>
      </c>
      <c r="C8" s="50" t="s">
        <v>86</v>
      </c>
      <c r="D8" s="78">
        <v>0.42708333333333331</v>
      </c>
      <c r="E8" s="50" t="s">
        <v>64</v>
      </c>
      <c r="F8" s="50" t="s">
        <v>87</v>
      </c>
      <c r="G8" s="50">
        <v>40769</v>
      </c>
      <c r="H8" s="50" t="s">
        <v>88</v>
      </c>
      <c r="I8" s="53" t="s">
        <v>81</v>
      </c>
      <c r="J8" s="50" t="s">
        <v>74</v>
      </c>
      <c r="K8" s="50"/>
      <c r="L8" s="20">
        <v>6</v>
      </c>
      <c r="M8" s="43"/>
      <c r="N8" s="18"/>
    </row>
    <row r="9" spans="1:14" x14ac:dyDescent="0.2">
      <c r="A9">
        <v>6</v>
      </c>
      <c r="B9" s="52" t="s">
        <v>69</v>
      </c>
      <c r="C9" s="50" t="s">
        <v>89</v>
      </c>
      <c r="D9" s="78">
        <v>0.45833333333333331</v>
      </c>
      <c r="E9" s="50" t="s">
        <v>67</v>
      </c>
      <c r="F9" s="50" t="s">
        <v>83</v>
      </c>
      <c r="G9" s="75">
        <v>40749</v>
      </c>
      <c r="H9" s="50" t="s">
        <v>84</v>
      </c>
      <c r="I9" s="53" t="s">
        <v>85</v>
      </c>
      <c r="J9" s="50" t="s">
        <v>74</v>
      </c>
      <c r="K9" s="50"/>
      <c r="L9" s="20">
        <v>25</v>
      </c>
      <c r="M9" s="44"/>
      <c r="N9" s="18"/>
    </row>
    <row r="10" spans="1:14" x14ac:dyDescent="0.2">
      <c r="A10">
        <v>7</v>
      </c>
      <c r="B10" s="52" t="s">
        <v>69</v>
      </c>
      <c r="C10" s="50" t="s">
        <v>90</v>
      </c>
      <c r="D10" s="78">
        <v>0.41666666666666669</v>
      </c>
      <c r="E10" s="50" t="s">
        <v>64</v>
      </c>
      <c r="F10" s="50" t="s">
        <v>91</v>
      </c>
      <c r="G10" s="57">
        <v>40855</v>
      </c>
      <c r="H10" s="50" t="s">
        <v>92</v>
      </c>
      <c r="I10" s="53" t="s">
        <v>81</v>
      </c>
      <c r="J10" s="50" t="s">
        <v>74</v>
      </c>
      <c r="K10" s="50"/>
      <c r="L10" s="20">
        <v>35</v>
      </c>
      <c r="M10" s="45"/>
      <c r="N10" s="18"/>
    </row>
    <row r="11" spans="1:14" x14ac:dyDescent="0.2">
      <c r="A11">
        <v>8</v>
      </c>
      <c r="B11" s="52" t="s">
        <v>69</v>
      </c>
      <c r="C11" s="50" t="s">
        <v>93</v>
      </c>
      <c r="D11" s="78">
        <v>0.4375</v>
      </c>
      <c r="E11" s="50" t="s">
        <v>66</v>
      </c>
      <c r="F11" s="50" t="s">
        <v>79</v>
      </c>
      <c r="G11" s="80">
        <v>40757</v>
      </c>
      <c r="H11" s="50" t="s">
        <v>80</v>
      </c>
      <c r="I11" s="53" t="s">
        <v>81</v>
      </c>
      <c r="J11" s="50" t="s">
        <v>74</v>
      </c>
      <c r="K11" s="50"/>
      <c r="L11" s="20">
        <v>19</v>
      </c>
      <c r="M11" s="44"/>
      <c r="N11" s="18"/>
    </row>
    <row r="12" spans="1:14" x14ac:dyDescent="0.2">
      <c r="A12">
        <v>9</v>
      </c>
      <c r="B12" s="52" t="s">
        <v>69</v>
      </c>
      <c r="C12" s="50" t="s">
        <v>94</v>
      </c>
      <c r="D12" s="78">
        <v>0.41666666666666669</v>
      </c>
      <c r="E12" s="50" t="s">
        <v>63</v>
      </c>
      <c r="F12" s="50" t="s">
        <v>79</v>
      </c>
      <c r="G12" s="50">
        <v>40751</v>
      </c>
      <c r="H12" s="50" t="s">
        <v>95</v>
      </c>
      <c r="I12" s="53" t="s">
        <v>81</v>
      </c>
      <c r="J12" s="50" t="s">
        <v>74</v>
      </c>
      <c r="K12" s="50"/>
      <c r="L12" s="20">
        <v>30</v>
      </c>
      <c r="M12" s="44"/>
      <c r="N12" s="18"/>
    </row>
    <row r="13" spans="1:14" x14ac:dyDescent="0.2">
      <c r="A13">
        <v>10</v>
      </c>
      <c r="B13" s="52" t="s">
        <v>69</v>
      </c>
      <c r="C13" s="50" t="s">
        <v>96</v>
      </c>
      <c r="D13" s="78">
        <v>0.4375</v>
      </c>
      <c r="E13" s="50" t="s">
        <v>64</v>
      </c>
      <c r="F13" s="50" t="s">
        <v>79</v>
      </c>
      <c r="G13" s="80">
        <v>40757</v>
      </c>
      <c r="H13" s="50" t="s">
        <v>80</v>
      </c>
      <c r="I13" s="53" t="s">
        <v>81</v>
      </c>
      <c r="J13" s="50" t="s">
        <v>74</v>
      </c>
      <c r="K13" s="50"/>
      <c r="L13" s="20">
        <v>19</v>
      </c>
      <c r="M13" s="44"/>
      <c r="N13" s="18"/>
    </row>
    <row r="14" spans="1:14" x14ac:dyDescent="0.2">
      <c r="A14">
        <v>11</v>
      </c>
      <c r="B14" s="52" t="s">
        <v>69</v>
      </c>
      <c r="C14" s="50" t="s">
        <v>97</v>
      </c>
      <c r="D14" s="78" t="s">
        <v>8</v>
      </c>
      <c r="E14" s="50" t="s">
        <v>66</v>
      </c>
      <c r="F14" s="50" t="s">
        <v>98</v>
      </c>
      <c r="G14" s="81">
        <v>41048</v>
      </c>
      <c r="H14" s="50" t="s">
        <v>99</v>
      </c>
      <c r="I14" s="50" t="s">
        <v>73</v>
      </c>
      <c r="J14" s="50" t="s">
        <v>100</v>
      </c>
      <c r="K14" s="50" t="s">
        <v>101</v>
      </c>
      <c r="L14" s="20">
        <v>24</v>
      </c>
      <c r="M14" s="44"/>
      <c r="N14" s="18"/>
    </row>
    <row r="15" spans="1:14" x14ac:dyDescent="0.2">
      <c r="A15">
        <v>12</v>
      </c>
      <c r="B15" s="52" t="s">
        <v>69</v>
      </c>
      <c r="C15" s="50" t="s">
        <v>97</v>
      </c>
      <c r="D15" s="78" t="s">
        <v>8</v>
      </c>
      <c r="E15" s="50" t="s">
        <v>66</v>
      </c>
      <c r="F15" s="50" t="s">
        <v>102</v>
      </c>
      <c r="G15" s="81">
        <v>40685</v>
      </c>
      <c r="H15" s="50" t="s">
        <v>99</v>
      </c>
      <c r="I15" s="50" t="s">
        <v>73</v>
      </c>
      <c r="J15" s="50" t="s">
        <v>100</v>
      </c>
      <c r="K15" s="50" t="s">
        <v>101</v>
      </c>
      <c r="L15" s="20">
        <v>31</v>
      </c>
      <c r="M15" s="44"/>
      <c r="N15" s="18"/>
    </row>
    <row r="16" spans="1:14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83">
        <f>SUM(L4:L15)</f>
        <v>284</v>
      </c>
    </row>
    <row r="17" spans="2:12" ht="15.75" thickBot="1" x14ac:dyDescent="0.3">
      <c r="B17" s="49" t="s">
        <v>103</v>
      </c>
      <c r="C17" s="4"/>
      <c r="D17" s="4"/>
      <c r="E17" s="4"/>
      <c r="F17" s="4"/>
      <c r="G17" s="4"/>
      <c r="H17" s="4"/>
      <c r="I17" s="4"/>
      <c r="J17" s="4"/>
      <c r="K17" s="4"/>
    </row>
    <row r="18" spans="2:12" ht="13.5" thickBot="1" x14ac:dyDescent="0.25">
      <c r="B18" s="22" t="s">
        <v>41</v>
      </c>
      <c r="C18" s="23"/>
      <c r="D18" s="23"/>
      <c r="E18" s="24">
        <v>12</v>
      </c>
      <c r="F18" s="22" t="s">
        <v>9</v>
      </c>
      <c r="G18" s="56"/>
      <c r="H18" s="23"/>
      <c r="I18" s="23"/>
      <c r="J18" s="23"/>
      <c r="K18" s="23"/>
      <c r="L18" s="25">
        <v>284</v>
      </c>
    </row>
    <row r="19" spans="2:12" ht="13.5" thickBot="1" x14ac:dyDescent="0.25">
      <c r="B19" s="22" t="s">
        <v>42</v>
      </c>
      <c r="C19" s="23"/>
      <c r="D19" s="23"/>
      <c r="E19" s="24">
        <v>8</v>
      </c>
      <c r="F19" s="22" t="s">
        <v>43</v>
      </c>
      <c r="G19" s="56"/>
      <c r="H19" s="23"/>
      <c r="I19" s="23"/>
      <c r="J19" s="23"/>
      <c r="K19" s="23"/>
      <c r="L19" s="25">
        <v>1</v>
      </c>
    </row>
    <row r="20" spans="2:12" ht="13.5" thickBot="1" x14ac:dyDescent="0.25">
      <c r="B20" s="22" t="s">
        <v>44</v>
      </c>
      <c r="C20" s="23"/>
      <c r="D20" s="23"/>
      <c r="E20" s="24">
        <v>3</v>
      </c>
      <c r="F20" s="22" t="s">
        <v>45</v>
      </c>
      <c r="G20" s="56"/>
      <c r="H20" s="23"/>
      <c r="I20" s="23"/>
      <c r="J20" s="23"/>
      <c r="K20" s="23"/>
      <c r="L20" s="25">
        <f>E18-E20</f>
        <v>9</v>
      </c>
    </row>
    <row r="21" spans="2:12" ht="13.5" thickBot="1" x14ac:dyDescent="0.25">
      <c r="B21" s="22" t="s">
        <v>46</v>
      </c>
      <c r="C21" s="23"/>
      <c r="D21" s="23"/>
      <c r="E21" s="24">
        <v>221</v>
      </c>
      <c r="F21" s="22" t="s">
        <v>47</v>
      </c>
      <c r="G21" s="56"/>
      <c r="H21" s="23"/>
      <c r="I21" s="23"/>
      <c r="J21" s="23"/>
      <c r="K21" s="23"/>
      <c r="L21" s="26">
        <f>L18/E18</f>
        <v>23.666666666666668</v>
      </c>
    </row>
    <row r="22" spans="2:12" x14ac:dyDescent="0.2">
      <c r="B22" s="35" t="s">
        <v>48</v>
      </c>
      <c r="C22" s="7"/>
      <c r="D22" s="7"/>
      <c r="E22" s="7"/>
      <c r="F22" s="27"/>
      <c r="G22" s="27"/>
      <c r="H22" s="7"/>
      <c r="I22" s="7"/>
      <c r="J22" s="7"/>
      <c r="K22" s="7"/>
      <c r="L22" s="48"/>
    </row>
    <row r="23" spans="2:12" x14ac:dyDescent="0.2">
      <c r="B23" s="35"/>
      <c r="C23" s="7"/>
      <c r="D23" s="7"/>
      <c r="E23" s="7"/>
      <c r="F23" s="27"/>
      <c r="G23" s="27"/>
      <c r="H23" s="7"/>
      <c r="I23" s="7"/>
      <c r="J23" s="7"/>
      <c r="K23" s="7"/>
      <c r="L23" s="48"/>
    </row>
    <row r="24" spans="2:12" ht="15.75" thickBot="1" x14ac:dyDescent="0.3">
      <c r="B24" s="49" t="s">
        <v>104</v>
      </c>
      <c r="C24" s="7"/>
      <c r="D24" s="7"/>
      <c r="E24" s="7"/>
      <c r="F24" s="27"/>
      <c r="G24" s="27"/>
      <c r="H24" s="7"/>
      <c r="I24" s="7"/>
      <c r="J24" s="7"/>
      <c r="K24" s="7"/>
      <c r="L24" s="48"/>
    </row>
    <row r="25" spans="2:12" ht="13.5" thickBot="1" x14ac:dyDescent="0.25">
      <c r="B25" s="22" t="s">
        <v>50</v>
      </c>
      <c r="C25" s="23"/>
      <c r="D25" s="47"/>
      <c r="E25" s="24">
        <v>2</v>
      </c>
      <c r="F25" s="22" t="s">
        <v>51</v>
      </c>
      <c r="G25" s="56"/>
      <c r="H25" s="23"/>
      <c r="I25" s="23"/>
      <c r="J25" s="23"/>
      <c r="K25" s="47"/>
      <c r="L25" s="25">
        <v>2</v>
      </c>
    </row>
    <row r="26" spans="2:12" ht="13.5" thickBot="1" x14ac:dyDescent="0.25">
      <c r="B26" s="22" t="s">
        <v>52</v>
      </c>
      <c r="C26" s="23"/>
      <c r="D26" s="47"/>
      <c r="E26" s="24">
        <f>L14+L15</f>
        <v>55</v>
      </c>
      <c r="F26" s="22" t="s">
        <v>53</v>
      </c>
      <c r="G26" s="56"/>
      <c r="H26" s="23"/>
      <c r="I26" s="23"/>
      <c r="J26" s="23"/>
      <c r="K26" s="23"/>
      <c r="L26" s="25">
        <f>L14+L15</f>
        <v>55</v>
      </c>
    </row>
    <row r="27" spans="2:12" x14ac:dyDescent="0.2">
      <c r="B27" s="45" t="s">
        <v>54</v>
      </c>
      <c r="C27" s="7"/>
      <c r="D27" s="7"/>
      <c r="E27" s="7"/>
      <c r="F27" s="27"/>
      <c r="G27" s="27"/>
      <c r="H27" s="7"/>
      <c r="I27" s="7"/>
      <c r="J27" s="7"/>
      <c r="K27" s="48"/>
    </row>
    <row r="28" spans="2:12" ht="7.9" customHeight="1" x14ac:dyDescent="0.2">
      <c r="B28" s="27"/>
      <c r="C28" s="7"/>
      <c r="D28" s="7"/>
      <c r="E28" s="7"/>
      <c r="F28" s="27"/>
      <c r="G28" s="27"/>
      <c r="H28" s="7"/>
      <c r="I28" s="7"/>
      <c r="J28" s="7"/>
      <c r="K28" s="48"/>
    </row>
    <row r="29" spans="2:12" x14ac:dyDescent="0.2">
      <c r="B29" s="35" t="s">
        <v>55</v>
      </c>
      <c r="C29" s="34"/>
      <c r="D29" s="34"/>
      <c r="E29" s="34"/>
      <c r="F29" s="34"/>
      <c r="G29" s="34"/>
      <c r="H29" s="34"/>
      <c r="I29" s="34"/>
      <c r="J29" s="34"/>
      <c r="K29" s="34"/>
    </row>
    <row r="30" spans="2:12" x14ac:dyDescent="0.2">
      <c r="B30" s="35" t="s">
        <v>56</v>
      </c>
      <c r="C30" s="34"/>
      <c r="D30" s="34"/>
      <c r="E30" s="34"/>
      <c r="F30" s="34"/>
      <c r="G30" s="34"/>
      <c r="H30" s="34"/>
      <c r="I30" s="34"/>
      <c r="J30" s="34"/>
      <c r="K30" s="34"/>
    </row>
    <row r="31" spans="2:12" x14ac:dyDescent="0.2">
      <c r="B31" s="35" t="s">
        <v>21</v>
      </c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2">
      <c r="B32" s="35" t="s">
        <v>58</v>
      </c>
      <c r="C32" s="34"/>
      <c r="D32" s="34"/>
      <c r="E32" s="34"/>
      <c r="F32" s="34"/>
      <c r="G32" s="34"/>
      <c r="H32" s="34"/>
      <c r="I32" s="34"/>
      <c r="J32" s="34"/>
      <c r="K32" s="34"/>
    </row>
    <row r="33" spans="2:11" x14ac:dyDescent="0.2">
      <c r="B33" s="35" t="s">
        <v>59</v>
      </c>
      <c r="C33" s="34"/>
      <c r="D33" s="34"/>
      <c r="E33" s="34"/>
      <c r="F33" s="34"/>
      <c r="G33" s="34"/>
      <c r="H33" s="34"/>
      <c r="I33" s="34"/>
      <c r="J33" s="34"/>
      <c r="K33" s="34"/>
    </row>
    <row r="34" spans="2:11" ht="7.15" customHeight="1" x14ac:dyDescent="0.2">
      <c r="B34" s="46"/>
      <c r="C34" s="34"/>
      <c r="D34" s="34"/>
      <c r="E34" s="34"/>
      <c r="F34" s="34"/>
      <c r="G34" s="34"/>
      <c r="H34" s="34"/>
      <c r="I34" s="34"/>
      <c r="J34" s="34"/>
      <c r="K34" s="34"/>
    </row>
    <row r="35" spans="2:11" ht="24.6" customHeight="1" x14ac:dyDescent="0.2">
      <c r="B35" s="46"/>
      <c r="C35" s="34"/>
      <c r="D35" s="34"/>
      <c r="E35" s="34"/>
      <c r="F35" s="34"/>
      <c r="G35" s="34"/>
      <c r="H35" s="34"/>
      <c r="I35" s="34"/>
      <c r="J35" s="34"/>
      <c r="K35" s="34"/>
    </row>
    <row r="36" spans="2:11" ht="7.15" customHeight="1" x14ac:dyDescent="0.2">
      <c r="B36" s="46"/>
      <c r="C36" s="34"/>
      <c r="D36" s="34"/>
      <c r="E36" s="34"/>
      <c r="F36" s="34"/>
      <c r="G36" s="34"/>
      <c r="H36" s="34"/>
      <c r="I36" s="34"/>
      <c r="J36" s="34"/>
      <c r="K36" s="34"/>
    </row>
    <row r="37" spans="2:11" ht="7.15" customHeight="1" x14ac:dyDescent="0.2">
      <c r="B37" s="46"/>
      <c r="C37" s="34"/>
      <c r="D37" s="34"/>
      <c r="E37" s="34"/>
      <c r="F37" s="34"/>
      <c r="G37" s="34"/>
      <c r="H37" s="34"/>
      <c r="I37" s="34"/>
      <c r="J37" s="34"/>
      <c r="K37" s="34"/>
    </row>
    <row r="39" spans="2:11" x14ac:dyDescent="0.2">
      <c r="B39" s="6" t="s">
        <v>60</v>
      </c>
    </row>
    <row r="40" spans="2:11" ht="13.5" thickBot="1" x14ac:dyDescent="0.25">
      <c r="B40" s="2" t="s">
        <v>60</v>
      </c>
      <c r="C40" s="2" t="s">
        <v>61</v>
      </c>
    </row>
    <row r="41" spans="2:11" ht="13.5" thickTop="1" x14ac:dyDescent="0.2">
      <c r="B41" s="36" t="s">
        <v>69</v>
      </c>
      <c r="C41" s="9">
        <f>COUNTIF(B4:B15, "Rose")</f>
        <v>12</v>
      </c>
    </row>
    <row r="53" spans="2:3" x14ac:dyDescent="0.2">
      <c r="B53" s="6" t="s">
        <v>105</v>
      </c>
    </row>
    <row r="54" spans="2:3" ht="13.5" thickBot="1" x14ac:dyDescent="0.25">
      <c r="B54" s="2" t="s">
        <v>27</v>
      </c>
      <c r="C54" s="2" t="s">
        <v>61</v>
      </c>
    </row>
    <row r="55" spans="2:3" ht="13.5" thickTop="1" x14ac:dyDescent="0.2">
      <c r="B55" s="8" t="s">
        <v>63</v>
      </c>
      <c r="C55" s="8">
        <f>COUNTIF(E4:E15, "Monday")</f>
        <v>2</v>
      </c>
    </row>
    <row r="56" spans="2:3" x14ac:dyDescent="0.2">
      <c r="B56" s="9" t="s">
        <v>64</v>
      </c>
      <c r="C56" s="9">
        <f>COUNTIF(E4:E15, "Tuesday")</f>
        <v>4</v>
      </c>
    </row>
    <row r="57" spans="2:3" x14ac:dyDescent="0.2">
      <c r="B57" s="9" t="s">
        <v>65</v>
      </c>
      <c r="C57" s="9">
        <f>COUNTIF(E4:E15, "Wednesday")</f>
        <v>0</v>
      </c>
    </row>
    <row r="58" spans="2:3" x14ac:dyDescent="0.2">
      <c r="B58" s="9" t="s">
        <v>66</v>
      </c>
      <c r="C58" s="9">
        <f>COUNTIF(E4:E15, "Thursday")</f>
        <v>4</v>
      </c>
    </row>
    <row r="59" spans="2:3" x14ac:dyDescent="0.2">
      <c r="B59" s="9" t="s">
        <v>67</v>
      </c>
      <c r="C59" s="9">
        <f>COUNTIF(E4:E15, "Friday")</f>
        <v>2</v>
      </c>
    </row>
    <row r="69" spans="2:3" x14ac:dyDescent="0.2">
      <c r="B69" s="18" t="s">
        <v>31</v>
      </c>
    </row>
    <row r="70" spans="2:3" ht="13.5" thickBot="1" x14ac:dyDescent="0.25">
      <c r="B70" s="37" t="s">
        <v>31</v>
      </c>
      <c r="C70" s="37" t="s">
        <v>61</v>
      </c>
    </row>
    <row r="71" spans="2:3" ht="13.5" thickTop="1" x14ac:dyDescent="0.2">
      <c r="B71" s="72" t="s">
        <v>85</v>
      </c>
      <c r="C71" s="72">
        <f>COUNTIF(I4:I15,"classroom")</f>
        <v>2</v>
      </c>
    </row>
    <row r="72" spans="2:3" x14ac:dyDescent="0.2">
      <c r="B72" s="21" t="s">
        <v>81</v>
      </c>
      <c r="C72" s="8">
        <f>COUNTIF(I4:I15,"Library")</f>
        <v>6</v>
      </c>
    </row>
    <row r="73" spans="2:3" x14ac:dyDescent="0.2">
      <c r="B73" s="36" t="s">
        <v>73</v>
      </c>
      <c r="C73" s="9">
        <f>COUNTIF(I4:I15,"Online")</f>
        <v>4</v>
      </c>
    </row>
    <row r="74" spans="2:3" x14ac:dyDescent="0.2">
      <c r="B74" s="18"/>
    </row>
    <row r="87" spans="2:3" x14ac:dyDescent="0.2">
      <c r="B87" s="6" t="s">
        <v>106</v>
      </c>
    </row>
    <row r="88" spans="2:3" ht="13.5" thickBot="1" x14ac:dyDescent="0.25">
      <c r="B88" s="2" t="s">
        <v>27</v>
      </c>
      <c r="C88" s="2" t="s">
        <v>61</v>
      </c>
    </row>
    <row r="89" spans="2:3" ht="13.5" thickTop="1" x14ac:dyDescent="0.2">
      <c r="B89" s="21" t="s">
        <v>74</v>
      </c>
      <c r="C89" s="8">
        <f>COUNTIF(J4:J15,"Live")</f>
        <v>10</v>
      </c>
    </row>
    <row r="90" spans="2:3" x14ac:dyDescent="0.2">
      <c r="B90" s="36" t="s">
        <v>100</v>
      </c>
      <c r="C90" s="9">
        <f>COUNTIF(J4:J15,"Recorded")</f>
        <v>2</v>
      </c>
    </row>
    <row r="91" spans="2:3" x14ac:dyDescent="0.2">
      <c r="B91" s="36" t="s">
        <v>107</v>
      </c>
      <c r="C91" s="9">
        <f>COUNTIF(J4:J15,"Both")</f>
        <v>0</v>
      </c>
    </row>
  </sheetData>
  <phoneticPr fontId="5" type="noConversion"/>
  <printOptions horizontalCentered="1"/>
  <pageMargins left="0.7" right="0.5" top="0.5" bottom="0.5" header="0" footer="0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tabSelected="1" workbookViewId="0">
      <selection activeCell="L19" sqref="L19"/>
    </sheetView>
  </sheetViews>
  <sheetFormatPr defaultRowHeight="12.75" x14ac:dyDescent="0.2"/>
  <cols>
    <col min="1" max="1" width="5" customWidth="1"/>
    <col min="2" max="2" width="13.28515625" customWidth="1"/>
    <col min="3" max="3" width="15.28515625" customWidth="1"/>
    <col min="4" max="4" width="12.5703125" customWidth="1"/>
    <col min="5" max="5" width="12.85546875" customWidth="1"/>
    <col min="6" max="6" width="13.7109375" customWidth="1"/>
    <col min="7" max="7" width="8.7109375" customWidth="1"/>
    <col min="8" max="8" width="11.85546875" customWidth="1"/>
    <col min="9" max="9" width="9.85546875" customWidth="1"/>
    <col min="10" max="10" width="14.7109375" customWidth="1"/>
    <col min="11" max="11" width="9.28515625" customWidth="1"/>
    <col min="12" max="12" width="8.140625" customWidth="1"/>
    <col min="13" max="13" width="12" customWidth="1"/>
  </cols>
  <sheetData>
    <row r="1" spans="1:13" ht="18" x14ac:dyDescent="0.25">
      <c r="B1" s="1" t="s">
        <v>6</v>
      </c>
      <c r="C1" s="5"/>
    </row>
    <row r="2" spans="1:13" ht="15.75" x14ac:dyDescent="0.25">
      <c r="B2" s="3" t="s">
        <v>0</v>
      </c>
    </row>
    <row r="3" spans="1:13" ht="13.5" thickBot="1" x14ac:dyDescent="0.25"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68</v>
      </c>
      <c r="K3" s="37" t="s">
        <v>32</v>
      </c>
      <c r="L3" s="2" t="s">
        <v>33</v>
      </c>
    </row>
    <row r="4" spans="1:13" ht="13.5" thickTop="1" x14ac:dyDescent="0.2">
      <c r="A4">
        <v>1</v>
      </c>
      <c r="B4" s="52" t="s">
        <v>69</v>
      </c>
      <c r="C4" s="53" t="s">
        <v>108</v>
      </c>
      <c r="D4" s="54">
        <v>0.45833333333333331</v>
      </c>
      <c r="E4" s="53" t="s">
        <v>66</v>
      </c>
      <c r="F4" s="53" t="s">
        <v>109</v>
      </c>
      <c r="G4" s="67">
        <v>20598</v>
      </c>
      <c r="H4" s="53" t="s">
        <v>110</v>
      </c>
      <c r="I4" s="53" t="s">
        <v>81</v>
      </c>
      <c r="J4" s="53" t="s">
        <v>74</v>
      </c>
      <c r="K4" s="53"/>
      <c r="L4" s="55">
        <v>30</v>
      </c>
      <c r="M4" s="18"/>
    </row>
    <row r="5" spans="1:13" x14ac:dyDescent="0.2">
      <c r="A5">
        <v>2</v>
      </c>
      <c r="B5" s="52" t="s">
        <v>69</v>
      </c>
      <c r="C5" s="69" t="s">
        <v>111</v>
      </c>
      <c r="D5" s="54">
        <v>0.5625</v>
      </c>
      <c r="E5" s="53" t="s">
        <v>65</v>
      </c>
      <c r="F5" s="53" t="s">
        <v>79</v>
      </c>
      <c r="G5" s="68">
        <v>20729</v>
      </c>
      <c r="H5" s="53" t="s">
        <v>80</v>
      </c>
      <c r="I5" s="53" t="s">
        <v>81</v>
      </c>
      <c r="J5" s="53" t="s">
        <v>74</v>
      </c>
      <c r="K5" s="53"/>
      <c r="L5" s="55">
        <v>26</v>
      </c>
      <c r="M5" s="29"/>
    </row>
    <row r="6" spans="1:13" x14ac:dyDescent="0.2">
      <c r="A6">
        <v>3</v>
      </c>
      <c r="B6" s="52" t="s">
        <v>69</v>
      </c>
      <c r="C6" s="69" t="s">
        <v>112</v>
      </c>
      <c r="D6" s="54">
        <v>0.41666666666666669</v>
      </c>
      <c r="E6" s="53" t="s">
        <v>64</v>
      </c>
      <c r="F6" s="53" t="s">
        <v>79</v>
      </c>
      <c r="G6" s="68">
        <v>20821</v>
      </c>
      <c r="H6" s="53" t="s">
        <v>80</v>
      </c>
      <c r="I6" s="53" t="s">
        <v>81</v>
      </c>
      <c r="J6" s="53" t="s">
        <v>74</v>
      </c>
      <c r="K6" s="53"/>
      <c r="L6" s="55">
        <v>28</v>
      </c>
      <c r="M6" s="29"/>
    </row>
    <row r="7" spans="1:13" x14ac:dyDescent="0.2">
      <c r="A7">
        <v>4</v>
      </c>
      <c r="B7" s="52" t="s">
        <v>69</v>
      </c>
      <c r="C7" s="69" t="s">
        <v>113</v>
      </c>
      <c r="D7" s="54">
        <v>0.14583333333333334</v>
      </c>
      <c r="E7" s="54" t="s">
        <v>65</v>
      </c>
      <c r="F7" s="53" t="s">
        <v>114</v>
      </c>
      <c r="G7" s="68">
        <v>24739</v>
      </c>
      <c r="H7" s="53" t="s">
        <v>115</v>
      </c>
      <c r="I7" s="53" t="s">
        <v>85</v>
      </c>
      <c r="J7" s="53" t="s">
        <v>74</v>
      </c>
      <c r="K7" s="53"/>
      <c r="L7" s="55">
        <v>35</v>
      </c>
      <c r="M7" s="59"/>
    </row>
    <row r="8" spans="1:13" x14ac:dyDescent="0.2">
      <c r="A8">
        <v>5</v>
      </c>
      <c r="B8" s="52" t="s">
        <v>69</v>
      </c>
      <c r="C8" s="69" t="s">
        <v>116</v>
      </c>
      <c r="D8" s="54">
        <v>0.45833333333333331</v>
      </c>
      <c r="E8" s="53" t="s">
        <v>67</v>
      </c>
      <c r="F8" s="53" t="s">
        <v>83</v>
      </c>
      <c r="G8" s="74">
        <v>20646</v>
      </c>
      <c r="H8" s="53" t="s">
        <v>84</v>
      </c>
      <c r="I8" s="53" t="s">
        <v>85</v>
      </c>
      <c r="J8" s="53" t="s">
        <v>74</v>
      </c>
      <c r="K8" s="53"/>
      <c r="L8" s="55">
        <v>33</v>
      </c>
      <c r="M8" s="59"/>
    </row>
    <row r="9" spans="1:13" x14ac:dyDescent="0.2">
      <c r="A9">
        <v>6</v>
      </c>
      <c r="B9" s="52" t="s">
        <v>69</v>
      </c>
      <c r="C9" s="69">
        <v>45728</v>
      </c>
      <c r="D9" s="54">
        <v>0.41666666666666669</v>
      </c>
      <c r="E9" s="53" t="s">
        <v>65</v>
      </c>
      <c r="F9" s="53" t="s">
        <v>117</v>
      </c>
      <c r="G9" s="53">
        <v>20748</v>
      </c>
      <c r="H9" s="53" t="s">
        <v>118</v>
      </c>
      <c r="I9" s="53" t="s">
        <v>85</v>
      </c>
      <c r="J9" s="53" t="s">
        <v>74</v>
      </c>
      <c r="K9" s="53"/>
      <c r="L9" s="55">
        <v>5</v>
      </c>
      <c r="M9" s="59"/>
    </row>
    <row r="10" spans="1:13" x14ac:dyDescent="0.2">
      <c r="A10">
        <v>7</v>
      </c>
      <c r="B10" s="52" t="s">
        <v>69</v>
      </c>
      <c r="C10" s="69">
        <v>45775</v>
      </c>
      <c r="D10" s="54">
        <v>0.5625</v>
      </c>
      <c r="E10" s="53" t="s">
        <v>63</v>
      </c>
      <c r="F10" s="53" t="s">
        <v>119</v>
      </c>
      <c r="G10" s="68">
        <v>20821</v>
      </c>
      <c r="H10" s="53" t="s">
        <v>95</v>
      </c>
      <c r="I10" s="53" t="s">
        <v>81</v>
      </c>
      <c r="J10" s="53" t="s">
        <v>74</v>
      </c>
      <c r="K10" s="53"/>
      <c r="L10" s="55">
        <v>34</v>
      </c>
      <c r="M10" s="59"/>
    </row>
    <row r="11" spans="1:13" x14ac:dyDescent="0.2">
      <c r="A11">
        <v>8</v>
      </c>
      <c r="B11" s="52" t="s">
        <v>69</v>
      </c>
      <c r="C11" s="70">
        <v>45782</v>
      </c>
      <c r="D11" s="54" t="s">
        <v>8</v>
      </c>
      <c r="E11" s="53" t="s">
        <v>63</v>
      </c>
      <c r="F11" s="53" t="s">
        <v>83</v>
      </c>
      <c r="G11" s="76" t="s">
        <v>120</v>
      </c>
      <c r="H11" s="53" t="s">
        <v>99</v>
      </c>
      <c r="I11" s="53" t="s">
        <v>73</v>
      </c>
      <c r="J11" s="53" t="s">
        <v>100</v>
      </c>
      <c r="K11" s="53" t="s">
        <v>101</v>
      </c>
      <c r="L11" s="55">
        <v>35</v>
      </c>
      <c r="M11" s="59"/>
    </row>
    <row r="12" spans="1:13" x14ac:dyDescent="0.2">
      <c r="A12">
        <v>9</v>
      </c>
      <c r="B12" s="52"/>
      <c r="C12" s="70"/>
      <c r="D12" s="54"/>
      <c r="E12" s="53"/>
      <c r="F12" s="53"/>
      <c r="G12" s="68"/>
      <c r="H12" s="53"/>
      <c r="I12" s="53"/>
      <c r="J12" s="53"/>
      <c r="K12" s="53"/>
      <c r="L12" s="55"/>
      <c r="M12" s="59"/>
    </row>
    <row r="13" spans="1:13" x14ac:dyDescent="0.2">
      <c r="A13">
        <v>10</v>
      </c>
      <c r="B13" s="52"/>
      <c r="C13" s="70"/>
      <c r="D13" s="54"/>
      <c r="E13" s="53"/>
      <c r="F13" s="53"/>
      <c r="G13" s="76"/>
      <c r="H13" s="53"/>
      <c r="I13" s="53"/>
      <c r="J13" s="53"/>
      <c r="K13" s="53"/>
      <c r="L13" s="55"/>
      <c r="M13" s="59"/>
    </row>
    <row r="14" spans="1:13" x14ac:dyDescent="0.2">
      <c r="A14">
        <v>11</v>
      </c>
      <c r="B14" s="52"/>
      <c r="C14" s="70"/>
      <c r="D14" s="54"/>
      <c r="E14" s="53"/>
      <c r="F14" s="53"/>
      <c r="G14" s="68"/>
      <c r="H14" s="53"/>
      <c r="I14" s="53"/>
      <c r="J14" s="53"/>
      <c r="K14" s="53"/>
      <c r="L14" s="55"/>
      <c r="M14" s="59"/>
    </row>
    <row r="15" spans="1:13" x14ac:dyDescent="0.2">
      <c r="A15">
        <v>12</v>
      </c>
      <c r="B15" s="52"/>
      <c r="C15" s="73"/>
      <c r="D15" s="54"/>
      <c r="E15" s="53"/>
      <c r="F15" s="53"/>
      <c r="G15" s="76"/>
      <c r="H15" s="53"/>
      <c r="I15" s="53"/>
      <c r="J15" s="53"/>
      <c r="K15" s="53"/>
      <c r="L15" s="55"/>
      <c r="M15" s="59"/>
    </row>
    <row r="16" spans="1:13" x14ac:dyDescent="0.2">
      <c r="B16" s="65"/>
      <c r="C16" s="62"/>
      <c r="D16" s="62"/>
      <c r="E16" s="63"/>
      <c r="F16" s="63"/>
      <c r="G16" s="66"/>
      <c r="H16" s="63"/>
      <c r="I16" s="63"/>
      <c r="J16" s="64"/>
      <c r="K16" s="63"/>
      <c r="L16" s="82">
        <f>SUM(L4:L15)</f>
        <v>226</v>
      </c>
      <c r="M16" s="18"/>
    </row>
    <row r="17" spans="2:12" x14ac:dyDescent="0.2"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ht="15.75" thickBot="1" x14ac:dyDescent="0.3">
      <c r="B18" s="49" t="s">
        <v>121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ht="13.5" thickBot="1" x14ac:dyDescent="0.25">
      <c r="B19" s="22" t="s">
        <v>41</v>
      </c>
      <c r="C19" s="23"/>
      <c r="D19" s="23"/>
      <c r="E19" s="24">
        <v>8</v>
      </c>
      <c r="F19" s="22" t="s">
        <v>9</v>
      </c>
      <c r="G19" s="56"/>
      <c r="H19" s="23"/>
      <c r="I19" s="23"/>
      <c r="J19" s="23"/>
      <c r="K19" s="23"/>
      <c r="L19" s="25">
        <v>226</v>
      </c>
    </row>
    <row r="20" spans="2:12" ht="13.5" thickBot="1" x14ac:dyDescent="0.25">
      <c r="B20" s="22" t="s">
        <v>42</v>
      </c>
      <c r="C20" s="23"/>
      <c r="D20" s="23"/>
      <c r="E20" s="24">
        <v>7</v>
      </c>
      <c r="F20" s="22" t="s">
        <v>43</v>
      </c>
      <c r="G20" s="56"/>
      <c r="H20" s="23"/>
      <c r="I20" s="23"/>
      <c r="J20" s="23"/>
      <c r="K20" s="23"/>
      <c r="L20" s="25">
        <v>1</v>
      </c>
    </row>
    <row r="21" spans="2:12" ht="13.5" thickBot="1" x14ac:dyDescent="0.25">
      <c r="B21" s="22" t="s">
        <v>44</v>
      </c>
      <c r="C21" s="23"/>
      <c r="D21" s="23"/>
      <c r="E21" s="24">
        <v>0</v>
      </c>
      <c r="F21" s="22" t="s">
        <v>45</v>
      </c>
      <c r="G21" s="56"/>
      <c r="H21" s="23"/>
      <c r="I21" s="23"/>
      <c r="J21" s="23"/>
      <c r="K21" s="23"/>
      <c r="L21" s="25">
        <v>8</v>
      </c>
    </row>
    <row r="22" spans="2:12" ht="13.5" thickBot="1" x14ac:dyDescent="0.25">
      <c r="B22" s="22" t="s">
        <v>46</v>
      </c>
      <c r="C22" s="23"/>
      <c r="D22" s="23"/>
      <c r="E22" s="24">
        <v>226</v>
      </c>
      <c r="F22" s="22" t="s">
        <v>124</v>
      </c>
      <c r="G22" s="56"/>
      <c r="H22" s="23"/>
      <c r="I22" s="23"/>
      <c r="J22" s="23"/>
      <c r="K22" s="23"/>
      <c r="L22" s="26">
        <f>AVERAGE(L4:L12)</f>
        <v>28.25</v>
      </c>
    </row>
    <row r="23" spans="2:12" x14ac:dyDescent="0.2">
      <c r="B23" s="35" t="s">
        <v>48</v>
      </c>
      <c r="C23" s="7"/>
      <c r="D23" s="7"/>
      <c r="E23" s="7"/>
      <c r="F23" s="27"/>
      <c r="G23" s="27"/>
      <c r="H23" s="7"/>
      <c r="I23" s="7"/>
      <c r="J23" s="7"/>
      <c r="K23" s="7"/>
      <c r="L23" s="48"/>
    </row>
    <row r="24" spans="2:12" x14ac:dyDescent="0.2">
      <c r="B24" s="35"/>
      <c r="C24" s="7"/>
      <c r="D24" s="7"/>
      <c r="E24" s="7"/>
      <c r="F24" s="27"/>
      <c r="G24" s="27"/>
      <c r="H24" s="7"/>
      <c r="I24" s="7"/>
      <c r="J24" s="7"/>
      <c r="K24" s="7"/>
      <c r="L24" s="48"/>
    </row>
    <row r="25" spans="2:12" ht="15.75" thickBot="1" x14ac:dyDescent="0.3">
      <c r="B25" s="49" t="s">
        <v>122</v>
      </c>
      <c r="C25" s="7"/>
      <c r="D25" s="7"/>
      <c r="E25" s="7"/>
      <c r="F25" s="27"/>
      <c r="G25" s="27"/>
      <c r="H25" s="7"/>
      <c r="I25" s="7"/>
      <c r="J25" s="7"/>
      <c r="K25" s="7"/>
      <c r="L25" s="48"/>
    </row>
    <row r="26" spans="2:12" ht="13.5" thickBot="1" x14ac:dyDescent="0.25">
      <c r="B26" s="22" t="s">
        <v>123</v>
      </c>
      <c r="C26" s="23"/>
      <c r="D26" s="47"/>
      <c r="E26" s="24">
        <v>1</v>
      </c>
      <c r="F26" s="22" t="s">
        <v>51</v>
      </c>
      <c r="G26" s="56"/>
      <c r="H26" s="23"/>
      <c r="I26" s="23"/>
      <c r="J26" s="23"/>
      <c r="K26" s="47"/>
      <c r="L26" s="25">
        <v>1</v>
      </c>
    </row>
    <row r="27" spans="2:12" ht="13.5" thickBot="1" x14ac:dyDescent="0.25">
      <c r="B27" s="22" t="s">
        <v>52</v>
      </c>
      <c r="C27" s="23"/>
      <c r="D27" s="47"/>
      <c r="E27" s="24">
        <v>35</v>
      </c>
      <c r="F27" s="22" t="s">
        <v>53</v>
      </c>
      <c r="G27" s="56"/>
      <c r="H27" s="23"/>
      <c r="I27" s="23"/>
      <c r="J27" s="23"/>
      <c r="K27" s="23"/>
      <c r="L27" s="25">
        <v>35</v>
      </c>
    </row>
    <row r="28" spans="2:12" x14ac:dyDescent="0.2">
      <c r="B28" s="45" t="s">
        <v>54</v>
      </c>
      <c r="C28" s="7"/>
      <c r="D28" s="7"/>
      <c r="E28" s="7"/>
      <c r="F28" s="27"/>
      <c r="G28" s="27"/>
      <c r="H28" s="7"/>
      <c r="I28" s="7"/>
      <c r="J28" s="7"/>
      <c r="K28" s="7"/>
      <c r="L28" s="48"/>
    </row>
    <row r="29" spans="2:12" x14ac:dyDescent="0.2">
      <c r="B29" s="27"/>
      <c r="C29" s="7"/>
      <c r="D29" s="7"/>
      <c r="E29" s="7"/>
      <c r="F29" s="27"/>
      <c r="G29" s="27"/>
      <c r="H29" s="7"/>
      <c r="I29" s="7"/>
      <c r="J29" s="7"/>
      <c r="K29" s="7"/>
      <c r="L29" s="48"/>
    </row>
    <row r="30" spans="2:12" x14ac:dyDescent="0.2">
      <c r="B30" s="35" t="s">
        <v>55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12" x14ac:dyDescent="0.2">
      <c r="B31" s="35" t="s">
        <v>56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2:12" x14ac:dyDescent="0.2">
      <c r="B32" s="35" t="s">
        <v>57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2" x14ac:dyDescent="0.2">
      <c r="B33" s="35" t="s">
        <v>58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x14ac:dyDescent="0.2">
      <c r="B34" s="35" t="s">
        <v>59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x14ac:dyDescent="0.2">
      <c r="B35" s="35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x14ac:dyDescent="0.2"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 x14ac:dyDescent="0.2"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 x14ac:dyDescent="0.2"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 x14ac:dyDescent="0.2">
      <c r="B39" s="6" t="s">
        <v>60</v>
      </c>
    </row>
    <row r="40" spans="2:12" ht="13.5" thickBot="1" x14ac:dyDescent="0.25">
      <c r="B40" s="2" t="s">
        <v>60</v>
      </c>
      <c r="C40" s="2" t="s">
        <v>61</v>
      </c>
    </row>
    <row r="41" spans="2:12" ht="13.5" thickTop="1" x14ac:dyDescent="0.2">
      <c r="B41" s="9" t="s">
        <v>69</v>
      </c>
      <c r="C41" s="9">
        <f>COUNTIF(B4:B15, "Rose")</f>
        <v>8</v>
      </c>
    </row>
    <row r="49" spans="2:3" x14ac:dyDescent="0.2">
      <c r="B49" s="6" t="s">
        <v>105</v>
      </c>
    </row>
    <row r="50" spans="2:3" ht="13.5" thickBot="1" x14ac:dyDescent="0.25">
      <c r="B50" s="2" t="s">
        <v>27</v>
      </c>
      <c r="C50" s="2" t="s">
        <v>61</v>
      </c>
    </row>
    <row r="51" spans="2:3" ht="13.5" thickTop="1" x14ac:dyDescent="0.2">
      <c r="B51" s="8" t="s">
        <v>63</v>
      </c>
      <c r="C51" s="8">
        <f>COUNTIF(E4:E15, "Monday")</f>
        <v>2</v>
      </c>
    </row>
    <row r="52" spans="2:3" x14ac:dyDescent="0.2">
      <c r="B52" s="9" t="s">
        <v>64</v>
      </c>
      <c r="C52" s="9">
        <f>COUNTIF(E4:E15, "Tuesday")</f>
        <v>1</v>
      </c>
    </row>
    <row r="53" spans="2:3" x14ac:dyDescent="0.2">
      <c r="B53" s="9" t="s">
        <v>65</v>
      </c>
      <c r="C53" s="9">
        <f>COUNTIF(E4:E15, "Wednesday")</f>
        <v>3</v>
      </c>
    </row>
    <row r="54" spans="2:3" x14ac:dyDescent="0.2">
      <c r="B54" s="9" t="s">
        <v>66</v>
      </c>
      <c r="C54" s="9">
        <f>COUNTIF(E4:E15, "Thursday")</f>
        <v>1</v>
      </c>
    </row>
    <row r="55" spans="2:3" x14ac:dyDescent="0.2">
      <c r="B55" s="9" t="s">
        <v>67</v>
      </c>
      <c r="C55" s="9">
        <f>COUNTIF(E4:E15, "Friday")</f>
        <v>1</v>
      </c>
    </row>
    <row r="56" spans="2:3" x14ac:dyDescent="0.2">
      <c r="B56" s="9" t="s">
        <v>8</v>
      </c>
      <c r="C56" s="9">
        <f>COUNTIF(E4:E15,"n/a")</f>
        <v>0</v>
      </c>
    </row>
    <row r="67" spans="2:3" x14ac:dyDescent="0.2">
      <c r="B67" s="6" t="s">
        <v>31</v>
      </c>
    </row>
    <row r="68" spans="2:3" ht="13.5" thickBot="1" x14ac:dyDescent="0.25">
      <c r="B68" s="37" t="s">
        <v>31</v>
      </c>
      <c r="C68" s="37" t="s">
        <v>61</v>
      </c>
    </row>
    <row r="69" spans="2:3" ht="13.5" thickTop="1" x14ac:dyDescent="0.2">
      <c r="B69" s="21" t="s">
        <v>81</v>
      </c>
      <c r="C69" s="8">
        <f>COUNTIF(I4:I15,"Library")</f>
        <v>4</v>
      </c>
    </row>
    <row r="70" spans="2:3" x14ac:dyDescent="0.2">
      <c r="B70" s="21" t="s">
        <v>85</v>
      </c>
      <c r="C70" s="8">
        <f>COUNTIF(I4:I15,"Classroom")</f>
        <v>3</v>
      </c>
    </row>
    <row r="71" spans="2:3" x14ac:dyDescent="0.2">
      <c r="B71" s="36" t="s">
        <v>73</v>
      </c>
      <c r="C71" s="9">
        <f>COUNTIF(I4:I15,"Online")</f>
        <v>1</v>
      </c>
    </row>
    <row r="79" spans="2:3" x14ac:dyDescent="0.2">
      <c r="B79" s="6" t="s">
        <v>106</v>
      </c>
    </row>
    <row r="80" spans="2:3" ht="13.5" thickBot="1" x14ac:dyDescent="0.25">
      <c r="B80" s="2" t="s">
        <v>27</v>
      </c>
      <c r="C80" s="2" t="s">
        <v>61</v>
      </c>
    </row>
    <row r="81" spans="2:3" ht="13.5" thickTop="1" x14ac:dyDescent="0.2">
      <c r="B81" s="21" t="s">
        <v>74</v>
      </c>
      <c r="C81" s="8">
        <f>COUNTIF(J4:J15,"Live")</f>
        <v>7</v>
      </c>
    </row>
    <row r="82" spans="2:3" x14ac:dyDescent="0.2">
      <c r="B82" s="36" t="s">
        <v>100</v>
      </c>
      <c r="C82" s="9">
        <f>COUNTIF(J4:J15,"Recorded")</f>
        <v>1</v>
      </c>
    </row>
    <row r="83" spans="2:3" x14ac:dyDescent="0.2">
      <c r="B83" s="36" t="s">
        <v>107</v>
      </c>
      <c r="C83" s="9">
        <f>COUNTIF(J4:J15,"Both")</f>
        <v>0</v>
      </c>
    </row>
  </sheetData>
  <phoneticPr fontId="0" type="noConversion"/>
  <printOptions horizontalCentered="1"/>
  <pageMargins left="0.7" right="0.5" top="0.5" bottom="0.5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Summer 2024</vt:lpstr>
      <vt:lpstr>Fall 2024</vt:lpstr>
      <vt:lpstr>Spring 2025</vt:lpstr>
      <vt:lpstr>'Fall 2024'!Print_Area</vt:lpstr>
      <vt:lpstr>'Spring 2025'!Print_Area</vt:lpstr>
      <vt:lpstr>Summary!Print_Area</vt:lpstr>
      <vt:lpstr>'Summer 2024'!Print_Area</vt:lpstr>
    </vt:vector>
  </TitlesOfParts>
  <Manager/>
  <Company>College of Alameda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cgilbert</dc:creator>
  <cp:keywords/>
  <dc:description/>
  <cp:lastModifiedBy>Olivia Joyce</cp:lastModifiedBy>
  <cp:revision/>
  <cp:lastPrinted>2025-05-14T20:25:37Z</cp:lastPrinted>
  <dcterms:created xsi:type="dcterms:W3CDTF">2010-01-13T23:46:34Z</dcterms:created>
  <dcterms:modified xsi:type="dcterms:W3CDTF">2025-05-15T20:23:55Z</dcterms:modified>
  <cp:category/>
  <cp:contentStatus/>
</cp:coreProperties>
</file>