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AFaculty\Desktop\"/>
    </mc:Choice>
  </mc:AlternateContent>
  <workbookProtection workbookAlgorithmName="SHA-512" workbookHashValue="h/0dYn048Ss8T7eKJS7wGlgMKMsMr2oF08aGOHdkiZvWtGolPELYmGdJGyt1ybskjWceyfYzHvr8JNscn8MrOA==" workbookSaltValue="+cROU0l8sekdcUuIMNcIfw==" workbookSpinCount="100000" lockStructure="1"/>
  <bookViews>
    <workbookView xWindow="0" yWindow="0" windowWidth="15345" windowHeight="6315" firstSheet="3" activeTab="3"/>
  </bookViews>
  <sheets>
    <sheet name="Summer" sheetId="1" r:id="rId1"/>
    <sheet name="Fall" sheetId="2" r:id="rId2"/>
    <sheet name="Spring" sheetId="3" r:id="rId3"/>
    <sheet name="Summary &lt;Start Here&gt;" sheetId="4" r:id="rId4"/>
    <sheet name="Intersessions" sheetId="7" r:id="rId5"/>
    <sheet name="Dual Enrollment" sheetId="9" r:id="rId6"/>
    <sheet name="Other Proposed Additions" sheetId="6" r:id="rId7"/>
    <sheet name="Block Schedule" sheetId="10" state="hidden" r:id="rId8"/>
  </sheets>
  <definedNames>
    <definedName name="_xlnm.Print_Area" localSheetId="5">'Dual Enrollment'!$A:$N</definedName>
    <definedName name="_xlnm.Print_Area" localSheetId="1">Fall!$A:$L</definedName>
    <definedName name="_xlnm.Print_Area" localSheetId="4">Intersessions!$A:$N</definedName>
    <definedName name="_xlnm.Print_Area" localSheetId="6">'Other Proposed Additions'!$A:$N</definedName>
    <definedName name="_xlnm.Print_Area" localSheetId="2">Spring!$A:$L</definedName>
    <definedName name="_xlnm.Print_Area" localSheetId="0">Summer!$A:$M</definedName>
    <definedName name="_xlnm.Print_Titles" localSheetId="1">Fall!$5:$5</definedName>
    <definedName name="_xlnm.Print_Titles" localSheetId="6">'Other Proposed Additions'!$6:$6</definedName>
    <definedName name="_xlnm.Print_Titles" localSheetId="2">Spring!$5:$5</definedName>
    <definedName name="_xlnm.Print_Titles" localSheetId="0">Summer!$6:$6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4" i="2"/>
  <c r="C4" i="1"/>
  <c r="D1" i="4" l="1"/>
  <c r="C1" i="4"/>
  <c r="J1" i="7" s="1"/>
  <c r="B10" i="4"/>
  <c r="B9" i="4"/>
  <c r="B8" i="4"/>
  <c r="B4" i="6"/>
  <c r="B4" i="9"/>
  <c r="B4" i="7"/>
  <c r="F3" i="3"/>
  <c r="F3" i="2"/>
  <c r="G3" i="1"/>
  <c r="J2" i="9"/>
  <c r="J1" i="6" l="1"/>
  <c r="J1" i="9"/>
  <c r="I1" i="1" l="1"/>
  <c r="H1" i="2"/>
  <c r="H1" i="3"/>
  <c r="J1" i="1"/>
  <c r="I1" i="2"/>
  <c r="I1" i="3"/>
  <c r="I19" i="3"/>
  <c r="F19" i="3"/>
  <c r="E2" i="1" l="1"/>
  <c r="D2" i="2"/>
  <c r="D2" i="3"/>
  <c r="J2" i="6"/>
  <c r="F2" i="6"/>
  <c r="K1" i="6" s="1"/>
  <c r="F2" i="9"/>
  <c r="K1" i="9" s="1"/>
  <c r="F2" i="7"/>
  <c r="K1" i="7" s="1"/>
  <c r="F6" i="2"/>
  <c r="F7" i="2"/>
  <c r="F8" i="2"/>
  <c r="F9" i="2"/>
  <c r="F10" i="2"/>
  <c r="F11" i="2"/>
  <c r="F12" i="2"/>
  <c r="F13" i="2"/>
  <c r="G2" i="6"/>
  <c r="B10" i="6" s="1"/>
  <c r="F2" i="1"/>
  <c r="A11" i="1" s="1"/>
  <c r="A18" i="1" l="1"/>
  <c r="A10" i="1"/>
  <c r="A22" i="1"/>
  <c r="B9" i="6"/>
  <c r="B7" i="6"/>
  <c r="B8" i="6"/>
  <c r="B13" i="6"/>
  <c r="A14" i="1"/>
  <c r="B12" i="6"/>
  <c r="A21" i="1"/>
  <c r="A17" i="1"/>
  <c r="A13" i="1"/>
  <c r="A9" i="1"/>
  <c r="A20" i="1"/>
  <c r="A16" i="1"/>
  <c r="A12" i="1"/>
  <c r="A8" i="1"/>
  <c r="B15" i="6"/>
  <c r="B11" i="6"/>
  <c r="A7" i="1"/>
  <c r="A19" i="1"/>
  <c r="A15" i="1"/>
  <c r="B14" i="6"/>
  <c r="L15" i="9"/>
  <c r="K15" i="9"/>
  <c r="H15" i="9"/>
  <c r="L14" i="9"/>
  <c r="K14" i="9"/>
  <c r="H14" i="9"/>
  <c r="L13" i="9"/>
  <c r="K13" i="9"/>
  <c r="H13" i="9"/>
  <c r="L12" i="9"/>
  <c r="M12" i="9" s="1"/>
  <c r="K12" i="9"/>
  <c r="H12" i="9"/>
  <c r="L11" i="9"/>
  <c r="K11" i="9"/>
  <c r="H11" i="9"/>
  <c r="L10" i="9"/>
  <c r="K10" i="9"/>
  <c r="H10" i="9"/>
  <c r="L9" i="9"/>
  <c r="K9" i="9"/>
  <c r="H9" i="9"/>
  <c r="L8" i="9"/>
  <c r="K8" i="9"/>
  <c r="H8" i="9"/>
  <c r="K7" i="9"/>
  <c r="H7" i="9"/>
  <c r="L7" i="9" s="1"/>
  <c r="G2" i="9"/>
  <c r="M13" i="9" l="1"/>
  <c r="M9" i="9"/>
  <c r="M11" i="9"/>
  <c r="M14" i="9"/>
  <c r="M10" i="9"/>
  <c r="K2" i="9"/>
  <c r="M8" i="9"/>
  <c r="M15" i="9"/>
  <c r="L2" i="9"/>
  <c r="B9" i="9"/>
  <c r="B13" i="9"/>
  <c r="B10" i="9"/>
  <c r="B14" i="9"/>
  <c r="B11" i="9"/>
  <c r="B15" i="9"/>
  <c r="B8" i="9"/>
  <c r="B12" i="9"/>
  <c r="B7" i="9"/>
  <c r="M7" i="9"/>
  <c r="K15" i="7" l="1"/>
  <c r="H15" i="7"/>
  <c r="L15" i="7" s="1"/>
  <c r="M15" i="7" s="1"/>
  <c r="K14" i="7"/>
  <c r="H14" i="7"/>
  <c r="L14" i="7" s="1"/>
  <c r="M14" i="7" s="1"/>
  <c r="K13" i="7"/>
  <c r="H13" i="7"/>
  <c r="L13" i="7" s="1"/>
  <c r="M13" i="7" s="1"/>
  <c r="M12" i="7"/>
  <c r="K12" i="7"/>
  <c r="H12" i="7"/>
  <c r="L12" i="7" s="1"/>
  <c r="K11" i="7"/>
  <c r="H11" i="7"/>
  <c r="L11" i="7" s="1"/>
  <c r="M11" i="7" s="1"/>
  <c r="K10" i="7"/>
  <c r="H10" i="7"/>
  <c r="L10" i="7" s="1"/>
  <c r="M10" i="7" s="1"/>
  <c r="K9" i="7"/>
  <c r="H9" i="7"/>
  <c r="L9" i="7" s="1"/>
  <c r="K8" i="7"/>
  <c r="H8" i="7"/>
  <c r="L8" i="7" s="1"/>
  <c r="M8" i="7" s="1"/>
  <c r="K7" i="7"/>
  <c r="H7" i="7"/>
  <c r="L7" i="7" s="1"/>
  <c r="J2" i="7"/>
  <c r="G2" i="7"/>
  <c r="L2" i="7" l="1"/>
  <c r="M9" i="7"/>
  <c r="K2" i="7"/>
  <c r="M7" i="7"/>
  <c r="B15" i="7"/>
  <c r="B11" i="7"/>
  <c r="B7" i="7"/>
  <c r="B8" i="7"/>
  <c r="B12" i="7"/>
  <c r="B9" i="7"/>
  <c r="B13" i="7"/>
  <c r="B10" i="7"/>
  <c r="B14" i="7"/>
  <c r="E2" i="3" l="1"/>
  <c r="K7" i="6"/>
  <c r="H7" i="6"/>
  <c r="L7" i="6" s="1"/>
  <c r="I9" i="3"/>
  <c r="F9" i="3"/>
  <c r="J9" i="3" s="1"/>
  <c r="I8" i="3"/>
  <c r="F8" i="3"/>
  <c r="J8" i="3" s="1"/>
  <c r="I7" i="3"/>
  <c r="F7" i="3"/>
  <c r="J7" i="3" s="1"/>
  <c r="I6" i="3"/>
  <c r="F6" i="3"/>
  <c r="J6" i="3" s="1"/>
  <c r="I8" i="2"/>
  <c r="J8" i="2"/>
  <c r="I7" i="2"/>
  <c r="J7" i="2"/>
  <c r="I6" i="2"/>
  <c r="J6" i="2"/>
  <c r="A10" i="3" l="1"/>
  <c r="A14" i="3"/>
  <c r="A18" i="3"/>
  <c r="A22" i="3"/>
  <c r="A26" i="3"/>
  <c r="A30" i="3"/>
  <c r="A7" i="3"/>
  <c r="A11" i="3"/>
  <c r="A15" i="3"/>
  <c r="A19" i="3"/>
  <c r="A23" i="3"/>
  <c r="A27" i="3"/>
  <c r="A6" i="3"/>
  <c r="A8" i="3"/>
  <c r="A12" i="3"/>
  <c r="A16" i="3"/>
  <c r="A20" i="3"/>
  <c r="A24" i="3"/>
  <c r="A28" i="3"/>
  <c r="A9" i="3"/>
  <c r="A13" i="3"/>
  <c r="A17" i="3"/>
  <c r="A21" i="3"/>
  <c r="A25" i="3"/>
  <c r="A29" i="3"/>
  <c r="M7" i="6"/>
  <c r="K7" i="2"/>
  <c r="K8" i="3"/>
  <c r="K6" i="2"/>
  <c r="K9" i="3"/>
  <c r="K7" i="3"/>
  <c r="K6" i="3"/>
  <c r="K8" i="2"/>
  <c r="E2" i="2"/>
  <c r="A10" i="2" l="1"/>
  <c r="A14" i="2"/>
  <c r="A18" i="2"/>
  <c r="A22" i="2"/>
  <c r="A26" i="2"/>
  <c r="A30" i="2"/>
  <c r="A7" i="2"/>
  <c r="A11" i="2"/>
  <c r="A15" i="2"/>
  <c r="A19" i="2"/>
  <c r="A23" i="2"/>
  <c r="A27" i="2"/>
  <c r="A6" i="2"/>
  <c r="A8" i="2"/>
  <c r="A12" i="2"/>
  <c r="A16" i="2"/>
  <c r="A20" i="2"/>
  <c r="A24" i="2"/>
  <c r="A28" i="2"/>
  <c r="A9" i="2"/>
  <c r="A13" i="2"/>
  <c r="A17" i="2"/>
  <c r="A21" i="2"/>
  <c r="A25" i="2"/>
  <c r="A29" i="2"/>
  <c r="L8" i="6"/>
  <c r="L9" i="6"/>
  <c r="L10" i="6"/>
  <c r="L11" i="6"/>
  <c r="L12" i="6"/>
  <c r="L13" i="6"/>
  <c r="L14" i="6"/>
  <c r="L15" i="6"/>
  <c r="K8" i="6"/>
  <c r="K9" i="6"/>
  <c r="K10" i="6"/>
  <c r="K11" i="6"/>
  <c r="K12" i="6"/>
  <c r="K13" i="6"/>
  <c r="K14" i="6"/>
  <c r="K15" i="6"/>
  <c r="H8" i="6"/>
  <c r="H9" i="6"/>
  <c r="H10" i="6"/>
  <c r="H11" i="6"/>
  <c r="H12" i="6"/>
  <c r="H13" i="6"/>
  <c r="H14" i="6"/>
  <c r="H15" i="6"/>
  <c r="M15" i="6" l="1"/>
  <c r="M10" i="6"/>
  <c r="M13" i="6"/>
  <c r="M9" i="6"/>
  <c r="M11" i="6"/>
  <c r="M14" i="6"/>
  <c r="M12" i="6"/>
  <c r="M8" i="6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F30" i="2" l="1"/>
  <c r="J30" i="2" s="1"/>
  <c r="I30" i="2"/>
  <c r="K30" i="2" l="1"/>
  <c r="F27" i="3"/>
  <c r="J27" i="3" s="1"/>
  <c r="I27" i="3"/>
  <c r="F28" i="3"/>
  <c r="J28" i="3" s="1"/>
  <c r="I28" i="3"/>
  <c r="F29" i="3"/>
  <c r="J29" i="3" s="1"/>
  <c r="I29" i="3"/>
  <c r="F27" i="2"/>
  <c r="J27" i="2" s="1"/>
  <c r="I27" i="2"/>
  <c r="F28" i="2"/>
  <c r="J28" i="2" s="1"/>
  <c r="I28" i="2"/>
  <c r="F29" i="2"/>
  <c r="J29" i="2" s="1"/>
  <c r="I29" i="2"/>
  <c r="K27" i="2" l="1"/>
  <c r="K29" i="2"/>
  <c r="K29" i="3"/>
  <c r="K28" i="3"/>
  <c r="K28" i="2"/>
  <c r="K27" i="3" l="1"/>
  <c r="H2" i="2"/>
  <c r="H2" i="3"/>
  <c r="I2" i="1"/>
  <c r="K2" i="6" l="1"/>
  <c r="L2" i="6" l="1"/>
  <c r="J9" i="2"/>
  <c r="J10" i="2"/>
  <c r="J11" i="2"/>
  <c r="J12" i="2"/>
  <c r="J13" i="2"/>
  <c r="F14" i="2"/>
  <c r="J14" i="2" s="1"/>
  <c r="F15" i="2"/>
  <c r="J15" i="2" s="1"/>
  <c r="F16" i="2"/>
  <c r="J16" i="2" s="1"/>
  <c r="F17" i="2"/>
  <c r="J17" i="2" s="1"/>
  <c r="F18" i="2"/>
  <c r="J18" i="2" s="1"/>
  <c r="F19" i="2"/>
  <c r="J19" i="2" s="1"/>
  <c r="F20" i="2"/>
  <c r="J20" i="2" s="1"/>
  <c r="F21" i="2"/>
  <c r="J21" i="2" s="1"/>
  <c r="F22" i="2"/>
  <c r="J22" i="2" s="1"/>
  <c r="F23" i="2"/>
  <c r="J23" i="2" s="1"/>
  <c r="F24" i="2"/>
  <c r="J24" i="2" s="1"/>
  <c r="F25" i="2"/>
  <c r="J25" i="2" s="1"/>
  <c r="F26" i="2"/>
  <c r="J26" i="2" s="1"/>
  <c r="M2" i="6" l="1"/>
  <c r="M2" i="9"/>
  <c r="M2" i="7"/>
  <c r="G7" i="1"/>
  <c r="K7" i="1" s="1"/>
  <c r="L7" i="1" s="1"/>
  <c r="F30" i="3"/>
  <c r="J30" i="3" s="1"/>
  <c r="F26" i="3"/>
  <c r="J26" i="3" s="1"/>
  <c r="F25" i="3"/>
  <c r="J25" i="3" s="1"/>
  <c r="F24" i="3"/>
  <c r="J24" i="3" s="1"/>
  <c r="F23" i="3"/>
  <c r="J23" i="3" s="1"/>
  <c r="F22" i="3"/>
  <c r="J22" i="3" s="1"/>
  <c r="F21" i="3"/>
  <c r="J21" i="3" s="1"/>
  <c r="F20" i="3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J20" i="3" l="1"/>
  <c r="J19" i="3"/>
  <c r="I30" i="3"/>
  <c r="I26" i="3"/>
  <c r="I25" i="3"/>
  <c r="I24" i="3"/>
  <c r="I23" i="3"/>
  <c r="I22" i="3"/>
  <c r="I21" i="3"/>
  <c r="I20" i="3"/>
  <c r="I18" i="3"/>
  <c r="I17" i="3"/>
  <c r="I16" i="3"/>
  <c r="I15" i="3"/>
  <c r="I14" i="3"/>
  <c r="I13" i="3"/>
  <c r="I12" i="3"/>
  <c r="I11" i="3"/>
  <c r="I10" i="3"/>
  <c r="I17" i="2"/>
  <c r="I26" i="2"/>
  <c r="I25" i="2"/>
  <c r="I24" i="2"/>
  <c r="I23" i="2"/>
  <c r="I22" i="2"/>
  <c r="I21" i="2"/>
  <c r="I20" i="2"/>
  <c r="I19" i="2"/>
  <c r="I18" i="2"/>
  <c r="I16" i="2"/>
  <c r="I15" i="2"/>
  <c r="I14" i="2"/>
  <c r="I13" i="2"/>
  <c r="I12" i="2"/>
  <c r="I11" i="2"/>
  <c r="I10" i="2"/>
  <c r="I9" i="2"/>
  <c r="G22" i="1"/>
  <c r="K22" i="1" s="1"/>
  <c r="L22" i="1" s="1"/>
  <c r="G21" i="1"/>
  <c r="K21" i="1" s="1"/>
  <c r="L21" i="1" s="1"/>
  <c r="G20" i="1"/>
  <c r="K20" i="1" s="1"/>
  <c r="L20" i="1" s="1"/>
  <c r="G19" i="1"/>
  <c r="K19" i="1" s="1"/>
  <c r="L19" i="1" s="1"/>
  <c r="G18" i="1"/>
  <c r="K18" i="1" s="1"/>
  <c r="L18" i="1" s="1"/>
  <c r="G17" i="1"/>
  <c r="K17" i="1" s="1"/>
  <c r="L17" i="1" s="1"/>
  <c r="G16" i="1"/>
  <c r="K16" i="1" s="1"/>
  <c r="L16" i="1" s="1"/>
  <c r="G15" i="1"/>
  <c r="K15" i="1" s="1"/>
  <c r="L15" i="1" s="1"/>
  <c r="G14" i="1"/>
  <c r="K14" i="1" s="1"/>
  <c r="L14" i="1" s="1"/>
  <c r="G13" i="1"/>
  <c r="K13" i="1" s="1"/>
  <c r="L13" i="1" s="1"/>
  <c r="G12" i="1"/>
  <c r="K12" i="1" s="1"/>
  <c r="L12" i="1" s="1"/>
  <c r="G11" i="1"/>
  <c r="K11" i="1" s="1"/>
  <c r="L11" i="1" s="1"/>
  <c r="G10" i="1"/>
  <c r="K10" i="1" s="1"/>
  <c r="L10" i="1" s="1"/>
  <c r="G9" i="1"/>
  <c r="K9" i="1" s="1"/>
  <c r="L9" i="1" s="1"/>
  <c r="G8" i="1"/>
  <c r="K8" i="1" s="1"/>
  <c r="L8" i="1" s="1"/>
  <c r="K19" i="3" l="1"/>
  <c r="J2" i="3"/>
  <c r="K2" i="1"/>
  <c r="K12" i="2"/>
  <c r="I2" i="3"/>
  <c r="C10" i="4" s="1"/>
  <c r="I2" i="2"/>
  <c r="C9" i="4" s="1"/>
  <c r="K10" i="3"/>
  <c r="K12" i="3"/>
  <c r="K14" i="3"/>
  <c r="K16" i="3"/>
  <c r="K18" i="3"/>
  <c r="K20" i="3"/>
  <c r="K21" i="3"/>
  <c r="K23" i="3"/>
  <c r="K24" i="3"/>
  <c r="K25" i="3"/>
  <c r="K30" i="3"/>
  <c r="K11" i="3"/>
  <c r="K13" i="3"/>
  <c r="K15" i="3"/>
  <c r="K17" i="3"/>
  <c r="K22" i="3"/>
  <c r="K26" i="3"/>
  <c r="K11" i="2"/>
  <c r="K13" i="2"/>
  <c r="K15" i="2"/>
  <c r="K17" i="2"/>
  <c r="K19" i="2"/>
  <c r="K21" i="2"/>
  <c r="K23" i="2"/>
  <c r="K25" i="2"/>
  <c r="K26" i="2"/>
  <c r="K9" i="2"/>
  <c r="K10" i="2"/>
  <c r="K14" i="2"/>
  <c r="K16" i="2"/>
  <c r="K18" i="2"/>
  <c r="K20" i="2"/>
  <c r="K22" i="2"/>
  <c r="K24" i="2"/>
  <c r="K2" i="3" l="1"/>
  <c r="J2" i="2"/>
  <c r="K2" i="2" s="1"/>
  <c r="F2" i="4" l="1"/>
  <c r="J2" i="1"/>
  <c r="D2" i="4" l="1"/>
  <c r="D3" i="4" s="1"/>
  <c r="C8" i="4"/>
  <c r="C11" i="4" s="1"/>
  <c r="J3" i="1"/>
  <c r="I3" i="2"/>
  <c r="I3" i="3"/>
  <c r="L2" i="1"/>
  <c r="G2" i="4" l="1"/>
</calcChain>
</file>

<file path=xl/sharedStrings.xml><?xml version="1.0" encoding="utf-8"?>
<sst xmlns="http://schemas.openxmlformats.org/spreadsheetml/2006/main" count="258" uniqueCount="136">
  <si>
    <t>Term</t>
  </si>
  <si>
    <t>Year</t>
  </si>
  <si>
    <t xml:space="preserve">WSCH </t>
  </si>
  <si>
    <t xml:space="preserve">FTES </t>
  </si>
  <si>
    <t>PROD</t>
  </si>
  <si>
    <t>Summer</t>
  </si>
  <si>
    <t>Faculty Name</t>
  </si>
  <si>
    <t>Subject</t>
  </si>
  <si>
    <t>Course/X-listed Course(s)</t>
  </si>
  <si>
    <t>Set
Cap
Per Section</t>
  </si>
  <si>
    <t>Planned
Section(s)</t>
  </si>
  <si>
    <t>Total 
Enr. (Est.)</t>
  </si>
  <si>
    <t>FTES</t>
  </si>
  <si>
    <t>NOTES:</t>
  </si>
  <si>
    <t>Summary/Rationale:</t>
  </si>
  <si>
    <t>**REQUIRED SECTION**</t>
  </si>
  <si>
    <t>Discipline Faculty:</t>
  </si>
  <si>
    <t>I have used my program review to develop the above discipline plan:</t>
  </si>
  <si>
    <t>Division Dean:</t>
  </si>
  <si>
    <t>I approve the above discipline plan and agree that it complies with the program review:</t>
  </si>
  <si>
    <t>Fall</t>
  </si>
  <si>
    <t>Spring</t>
  </si>
  <si>
    <t xml:space="preserve">Total FTEF </t>
  </si>
  <si>
    <t>Weekly
Contact
Hours Per
Week</t>
  </si>
  <si>
    <t>Discipline</t>
  </si>
  <si>
    <t>Expected Enrollment 
Per 
Section (Est.)</t>
  </si>
  <si>
    <t xml:space="preserve">Please provide rationale for proposed courses. </t>
  </si>
  <si>
    <r>
      <t xml:space="preserve">Session
</t>
    </r>
    <r>
      <rPr>
        <sz val="10"/>
        <color indexed="8"/>
        <rFont val="Calibri"/>
        <family val="2"/>
        <scheme val="minor"/>
      </rPr>
      <t xml:space="preserve">Please indicate in which summer session the course is to be offered </t>
    </r>
  </si>
  <si>
    <t>Course #/X-listed Course(s)</t>
  </si>
  <si>
    <t>Equated Hours
Section</t>
  </si>
  <si>
    <t>Equated Hours Per
Section</t>
  </si>
  <si>
    <t>Equated Hours Per Section</t>
  </si>
  <si>
    <t>Equated hours per section</t>
  </si>
  <si>
    <t>PRODUCTIVITY</t>
  </si>
  <si>
    <t>3 unit</t>
  </si>
  <si>
    <t>4 unit</t>
  </si>
  <si>
    <t>5 unit</t>
  </si>
  <si>
    <t>5 Unit</t>
  </si>
  <si>
    <t>2 days per week for 1.5 hrs.</t>
  </si>
  <si>
    <t>1 day per week for 3.0 hrs.</t>
  </si>
  <si>
    <t>1 day per week for 4.0 hrs.</t>
  </si>
  <si>
    <t>2 days per week for 2.0 hrs.</t>
  </si>
  <si>
    <t>3 days per week for 1.3 hrs.</t>
  </si>
  <si>
    <t>4 days per week for 1.25 hrs.</t>
  </si>
  <si>
    <t>3 days per week for 1.75 hrs.</t>
  </si>
  <si>
    <t>2 days per week for 2.5 hrs.</t>
  </si>
  <si>
    <t>7:30 - 8:00 AM</t>
  </si>
  <si>
    <t>8:00 - 8:30 AM</t>
  </si>
  <si>
    <t>8:00-9:30            M/W or T/Th</t>
  </si>
  <si>
    <t>8:00-11:00 M, T, W, Th, F</t>
  </si>
  <si>
    <t>8:00- 12:00 M, T, W, Th, F</t>
  </si>
  <si>
    <t>8:00-10:00            M/W or T/Th</t>
  </si>
  <si>
    <t>8:00-9:30            M/T/W or T/W/Th</t>
  </si>
  <si>
    <t>8:00-9:30            M/T/W/Th</t>
  </si>
  <si>
    <t>8:00-10:00            M/T/W or T/W/Th</t>
  </si>
  <si>
    <t>8:00-10:30 M/w or T/Th</t>
  </si>
  <si>
    <t>8:30 - 9:00 AM</t>
  </si>
  <si>
    <t>9:00 - 9:30 AM</t>
  </si>
  <si>
    <t>9:30 - 10:00 AM</t>
  </si>
  <si>
    <t>9:30-11:00          M/W or T/Th</t>
  </si>
  <si>
    <t>9:30-11:00          M/T/W or T/W/Th</t>
  </si>
  <si>
    <t>9:30-11:00        M/T/W/Th</t>
  </si>
  <si>
    <t>10:00 - 10:30 AM</t>
  </si>
  <si>
    <t>10:00-12:00            M/W or T/Th</t>
  </si>
  <si>
    <t>10:30 - 11:00 AM</t>
  </si>
  <si>
    <t>11:00 - 11:30 AM</t>
  </si>
  <si>
    <t>11:00-12:30  M/W or T/TH</t>
  </si>
  <si>
    <t>11:00-12:30  M/T/W or T/W/Th</t>
  </si>
  <si>
    <t>11:00-12:30  M/T/W/Th</t>
  </si>
  <si>
    <t>11:30 - 12:00 PM</t>
  </si>
  <si>
    <t>12:00 - 12:30 PM</t>
  </si>
  <si>
    <t>12:30 - 1:00 PM</t>
  </si>
  <si>
    <t>12:30-1:30   College Hour</t>
  </si>
  <si>
    <t>1:00 - 1:30 PM</t>
  </si>
  <si>
    <t>1:30 - 2:00 PM</t>
  </si>
  <si>
    <t>1:30-3:00            M/W or T/Th</t>
  </si>
  <si>
    <t>1:30- 4:30 M, T, W, TH, FR</t>
  </si>
  <si>
    <t>1:30-5:30 M, T, W, TH, FR</t>
  </si>
  <si>
    <t>1:30-3:30            M/W or T/Th</t>
  </si>
  <si>
    <t>1:30-3:00        M/T/W or T/W/Th</t>
  </si>
  <si>
    <t>1:30-3:00            M/T/W/Th</t>
  </si>
  <si>
    <t>1:30-3:30            M/T/W or T/W/Th</t>
  </si>
  <si>
    <t>1:30-4:00 M/w or T/Th</t>
  </si>
  <si>
    <t>2:00 - 2:30 PM</t>
  </si>
  <si>
    <t>2:30 - 3:00 PM</t>
  </si>
  <si>
    <t>3:00 - 3:30 PM</t>
  </si>
  <si>
    <t>3:00-4:30            M/W or T/Th</t>
  </si>
  <si>
    <t>3:00-4:30            M/T/W or T/W/Th</t>
  </si>
  <si>
    <t>3:00-4:30            M/T/W/Th</t>
  </si>
  <si>
    <t>3:30 - 4:00 PM</t>
  </si>
  <si>
    <t>3:30-5:30 W/W or T/TH</t>
  </si>
  <si>
    <t>3:30-5:30 M/T/W or T/W/Th</t>
  </si>
  <si>
    <t>4:00 - 4:30 PM</t>
  </si>
  <si>
    <t>4:30 - 5:00 PM</t>
  </si>
  <si>
    <t>4:30-6:00                 M/W or T/Th</t>
  </si>
  <si>
    <t>4:30-6:00                 M/T/W or T/W/Th</t>
  </si>
  <si>
    <t>4:30-6:00                 M/T/W/Th</t>
  </si>
  <si>
    <t>5:00 - 5:30 PM</t>
  </si>
  <si>
    <t>5:30 - 6:00 PM</t>
  </si>
  <si>
    <t>6:00 - 6:30 PM</t>
  </si>
  <si>
    <t>6:00-9:00 M, T, W or TH</t>
  </si>
  <si>
    <t>6:30-10:00 M, T, W, TH</t>
  </si>
  <si>
    <t>6:00-8:00            M/W or T/Th</t>
  </si>
  <si>
    <t>6:00-7:30            M/T/W or T/W/Th</t>
  </si>
  <si>
    <t>6:00-7:30            M/T/W/Th</t>
  </si>
  <si>
    <t>6:00-8:00            M/T/W or T/W/Th</t>
  </si>
  <si>
    <t>6:00-8:30 M/W or T/Th</t>
  </si>
  <si>
    <t>6:30 - 7:00 PM</t>
  </si>
  <si>
    <t>7:00 - 7:30 PM</t>
  </si>
  <si>
    <t>7:30 - 8:00 PM</t>
  </si>
  <si>
    <t>7:30-9:00            M/T/W or T/W/Th</t>
  </si>
  <si>
    <t>7:30-9:00            M/T/W/Th</t>
  </si>
  <si>
    <t>8:00 - 8:30 PM</t>
  </si>
  <si>
    <t>8:30 - 9:00 PM</t>
  </si>
  <si>
    <t>9:00 - 9:30 PM</t>
  </si>
  <si>
    <t>9:30 - 10:00 PM</t>
  </si>
  <si>
    <t>FTEF Remaining</t>
  </si>
  <si>
    <t>Fall or Spring?</t>
  </si>
  <si>
    <t>Winter or Spring online?</t>
  </si>
  <si>
    <t>Insert Year/Discipline/FTEF on Summary Tab</t>
  </si>
  <si>
    <t>Insert Year/Discipline/FTEF Allocation on Summary Tab</t>
  </si>
  <si>
    <t xml:space="preserve">Was course offered in  19/20? If so, when? </t>
  </si>
  <si>
    <t>Proposed</t>
  </si>
  <si>
    <t>Total</t>
  </si>
  <si>
    <t>YYYY-YY</t>
  </si>
  <si>
    <t>Faculty</t>
  </si>
  <si>
    <t>LIS</t>
  </si>
  <si>
    <t>2021-22</t>
  </si>
  <si>
    <t>Jane McKenna</t>
  </si>
  <si>
    <t>2021 Summer Sessions</t>
  </si>
  <si>
    <t xml:space="preserve">Summer 2021  8-week: 06/14/2021 through 08/05/2021 </t>
  </si>
  <si>
    <t>Summer 2021 6-week:  06/14/2021 through 07/22/2021</t>
  </si>
  <si>
    <t xml:space="preserve">Summer 2021 4-week:  06/28/2021  through 07/22/2021  </t>
  </si>
  <si>
    <t>LIS74</t>
  </si>
  <si>
    <t xml:space="preserve">Late start, online </t>
  </si>
  <si>
    <t>Late start,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</si>
</sst>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 tint="-0.3499862666707357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indexed="8"/>
      </patternFill>
    </fill>
    <fill>
      <patternFill patternType="solid">
        <fgColor rgb="FFFFFFE1"/>
        <bgColor rgb="FF00000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theme="3" tint="-0.24994659260841701"/>
      </left>
      <right style="mediumDashed">
        <color theme="3" tint="-0.24994659260841701"/>
      </right>
      <top style="mediumDashed">
        <color theme="3" tint="-0.24994659260841701"/>
      </top>
      <bottom/>
      <diagonal/>
    </border>
    <border>
      <left style="mediumDashed">
        <color theme="3" tint="-0.24994659260841701"/>
      </left>
      <right style="mediumDashed">
        <color theme="3" tint="-0.24994659260841701"/>
      </right>
      <top/>
      <bottom/>
      <diagonal/>
    </border>
    <border>
      <left style="mediumDashed">
        <color theme="3" tint="-0.24994659260841701"/>
      </left>
      <right style="mediumDashed">
        <color theme="3" tint="-0.24994659260841701"/>
      </right>
      <top/>
      <bottom style="mediumDash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theme="3" tint="-0.24994659260841701"/>
      </right>
      <top/>
      <bottom/>
      <diagonal/>
    </border>
  </borders>
  <cellStyleXfs count="2">
    <xf numFmtId="0" fontId="0" fillId="0" borderId="0"/>
    <xf numFmtId="0" fontId="4" fillId="0" borderId="0"/>
  </cellStyleXfs>
  <cellXfs count="208">
    <xf numFmtId="0" fontId="0" fillId="0" borderId="0" xfId="0"/>
    <xf numFmtId="0" fontId="0" fillId="0" borderId="0" xfId="0" applyFont="1"/>
    <xf numFmtId="2" fontId="0" fillId="0" borderId="1" xfId="0" applyNumberFormat="1" applyFont="1" applyBorder="1" applyAlignment="1" applyProtection="1">
      <alignment horizontal="right"/>
    </xf>
    <xf numFmtId="164" fontId="0" fillId="0" borderId="1" xfId="0" applyNumberFormat="1" applyFont="1" applyBorder="1" applyAlignment="1" applyProtection="1">
      <alignment horizontal="right"/>
    </xf>
    <xf numFmtId="0" fontId="0" fillId="0" borderId="0" xfId="0" applyFont="1" applyProtection="1"/>
    <xf numFmtId="164" fontId="0" fillId="0" borderId="3" xfId="0" applyNumberFormat="1" applyFont="1" applyBorder="1" applyAlignment="1" applyProtection="1">
      <alignment horizontal="right"/>
    </xf>
    <xf numFmtId="164" fontId="0" fillId="0" borderId="9" xfId="0" applyNumberFormat="1" applyFont="1" applyBorder="1" applyAlignment="1" applyProtection="1">
      <alignment horizontal="right"/>
    </xf>
    <xf numFmtId="0" fontId="0" fillId="0" borderId="0" xfId="0" applyFont="1" applyFill="1" applyBorder="1" applyProtection="1"/>
    <xf numFmtId="2" fontId="0" fillId="0" borderId="0" xfId="0" applyNumberFormat="1" applyFont="1" applyFill="1" applyBorder="1" applyAlignment="1" applyProtection="1">
      <alignment horizontal="left"/>
    </xf>
    <xf numFmtId="2" fontId="0" fillId="0" borderId="0" xfId="0" applyNumberFormat="1" applyFont="1" applyBorder="1" applyAlignment="1" applyProtection="1">
      <alignment horizontal="left"/>
    </xf>
    <xf numFmtId="164" fontId="0" fillId="0" borderId="0" xfId="0" applyNumberFormat="1" applyFont="1" applyBorder="1" applyAlignment="1" applyProtection="1">
      <alignment horizontal="left"/>
    </xf>
    <xf numFmtId="164" fontId="0" fillId="0" borderId="0" xfId="0" applyNumberFormat="1" applyFont="1" applyProtection="1"/>
    <xf numFmtId="164" fontId="0" fillId="0" borderId="9" xfId="0" applyNumberFormat="1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2" fontId="6" fillId="0" borderId="1" xfId="1" applyNumberFormat="1" applyFont="1" applyFill="1" applyBorder="1" applyAlignment="1" applyProtection="1">
      <alignment horizontal="left" wrapText="1"/>
    </xf>
    <xf numFmtId="164" fontId="6" fillId="0" borderId="1" xfId="1" applyNumberFormat="1" applyFont="1" applyFill="1" applyBorder="1" applyAlignment="1" applyProtection="1">
      <alignment horizontal="left" wrapText="1"/>
    </xf>
    <xf numFmtId="2" fontId="0" fillId="0" borderId="1" xfId="0" applyNumberFormat="1" applyFont="1" applyFill="1" applyBorder="1" applyAlignment="1" applyProtection="1">
      <alignment horizontal="right"/>
    </xf>
    <xf numFmtId="0" fontId="6" fillId="6" borderId="1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 wrapText="1"/>
    </xf>
    <xf numFmtId="0" fontId="6" fillId="6" borderId="3" xfId="1" applyFont="1" applyFill="1" applyBorder="1" applyAlignment="1" applyProtection="1">
      <alignment horizontal="center" wrapText="1"/>
    </xf>
    <xf numFmtId="0" fontId="0" fillId="3" borderId="1" xfId="0" applyFont="1" applyFill="1" applyBorder="1" applyAlignment="1" applyProtection="1">
      <alignment horizontal="center" wrapText="1"/>
    </xf>
    <xf numFmtId="0" fontId="0" fillId="3" borderId="3" xfId="0" applyFont="1" applyFill="1" applyBorder="1" applyAlignment="1" applyProtection="1">
      <alignment horizontal="center" wrapText="1"/>
    </xf>
    <xf numFmtId="2" fontId="6" fillId="6" borderId="3" xfId="1" applyNumberFormat="1" applyFont="1" applyFill="1" applyBorder="1" applyAlignment="1" applyProtection="1">
      <alignment horizontal="center" wrapText="1"/>
    </xf>
    <xf numFmtId="2" fontId="6" fillId="6" borderId="1" xfId="1" applyNumberFormat="1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>
      <alignment horizontal="center"/>
    </xf>
    <xf numFmtId="164" fontId="6" fillId="6" borderId="1" xfId="1" applyNumberFormat="1" applyFont="1" applyFill="1" applyBorder="1" applyAlignment="1" applyProtection="1">
      <alignment horizontal="center"/>
    </xf>
    <xf numFmtId="2" fontId="6" fillId="6" borderId="5" xfId="1" applyNumberFormat="1" applyFont="1" applyFill="1" applyBorder="1" applyAlignment="1" applyProtection="1">
      <alignment horizontal="center"/>
    </xf>
    <xf numFmtId="164" fontId="6" fillId="6" borderId="3" xfId="1" applyNumberFormat="1" applyFont="1" applyFill="1" applyBorder="1" applyAlignment="1" applyProtection="1">
      <alignment horizontal="center"/>
    </xf>
    <xf numFmtId="0" fontId="6" fillId="6" borderId="1" xfId="1" applyFont="1" applyFill="1" applyBorder="1" applyAlignment="1" applyProtection="1">
      <alignment horizontal="center"/>
    </xf>
    <xf numFmtId="0" fontId="0" fillId="8" borderId="1" xfId="0" applyFont="1" applyFill="1" applyBorder="1" applyAlignment="1" applyProtection="1">
      <alignment horizontal="left"/>
      <protection locked="0"/>
    </xf>
    <xf numFmtId="0" fontId="11" fillId="9" borderId="1" xfId="1" applyFont="1" applyFill="1" applyBorder="1" applyAlignment="1" applyProtection="1">
      <alignment horizontal="left" wrapText="1"/>
      <protection locked="0"/>
    </xf>
    <xf numFmtId="0" fontId="11" fillId="8" borderId="1" xfId="1" applyFont="1" applyFill="1" applyBorder="1" applyAlignment="1" applyProtection="1">
      <alignment horizontal="left" wrapText="1"/>
    </xf>
    <xf numFmtId="2" fontId="0" fillId="8" borderId="1" xfId="0" applyNumberFormat="1" applyFont="1" applyFill="1" applyBorder="1" applyAlignment="1" applyProtection="1">
      <alignment horizontal="left"/>
      <protection locked="0"/>
    </xf>
    <xf numFmtId="2" fontId="11" fillId="9" borderId="1" xfId="1" applyNumberFormat="1" applyFont="1" applyFill="1" applyBorder="1" applyAlignment="1" applyProtection="1">
      <alignment horizontal="left" wrapText="1"/>
      <protection locked="0"/>
    </xf>
    <xf numFmtId="0" fontId="6" fillId="8" borderId="1" xfId="1" applyFont="1" applyFill="1" applyBorder="1" applyAlignment="1" applyProtection="1">
      <alignment horizontal="left" wrapText="1"/>
    </xf>
    <xf numFmtId="0" fontId="12" fillId="8" borderId="1" xfId="0" applyFont="1" applyFill="1" applyBorder="1" applyAlignment="1" applyProtection="1">
      <alignment horizontal="left"/>
      <protection locked="0"/>
    </xf>
    <xf numFmtId="0" fontId="0" fillId="7" borderId="1" xfId="0" applyFont="1" applyFill="1" applyBorder="1" applyAlignment="1" applyProtection="1">
      <alignment horizontal="center"/>
    </xf>
    <xf numFmtId="2" fontId="6" fillId="11" borderId="1" xfId="1" applyNumberFormat="1" applyFont="1" applyFill="1" applyBorder="1" applyAlignment="1" applyProtection="1">
      <alignment horizontal="center"/>
    </xf>
    <xf numFmtId="164" fontId="6" fillId="11" borderId="1" xfId="1" applyNumberFormat="1" applyFont="1" applyFill="1" applyBorder="1" applyAlignment="1" applyProtection="1">
      <alignment horizontal="center"/>
    </xf>
    <xf numFmtId="0" fontId="6" fillId="11" borderId="1" xfId="1" applyFont="1" applyFill="1" applyBorder="1" applyAlignment="1" applyProtection="1">
      <alignment horizontal="left"/>
    </xf>
    <xf numFmtId="0" fontId="6" fillId="11" borderId="1" xfId="1" applyFont="1" applyFill="1" applyBorder="1" applyAlignment="1" applyProtection="1">
      <alignment horizontal="left" wrapText="1"/>
    </xf>
    <xf numFmtId="0" fontId="6" fillId="11" borderId="3" xfId="1" applyFont="1" applyFill="1" applyBorder="1" applyAlignment="1" applyProtection="1">
      <alignment horizontal="center" wrapText="1"/>
    </xf>
    <xf numFmtId="0" fontId="0" fillId="7" borderId="1" xfId="0" applyFont="1" applyFill="1" applyBorder="1" applyAlignment="1" applyProtection="1">
      <alignment horizontal="center" wrapText="1"/>
    </xf>
    <xf numFmtId="0" fontId="0" fillId="7" borderId="3" xfId="0" applyFont="1" applyFill="1" applyBorder="1" applyAlignment="1" applyProtection="1">
      <alignment horizontal="center" wrapText="1"/>
    </xf>
    <xf numFmtId="2" fontId="6" fillId="11" borderId="3" xfId="1" applyNumberFormat="1" applyFont="1" applyFill="1" applyBorder="1" applyAlignment="1" applyProtection="1">
      <alignment horizontal="center" wrapText="1"/>
    </xf>
    <xf numFmtId="164" fontId="6" fillId="11" borderId="3" xfId="1" applyNumberFormat="1" applyFont="1" applyFill="1" applyBorder="1" applyAlignment="1" applyProtection="1">
      <alignment horizontal="center"/>
    </xf>
    <xf numFmtId="165" fontId="0" fillId="0" borderId="1" xfId="0" applyNumberFormat="1" applyFont="1" applyBorder="1" applyAlignment="1" applyProtection="1">
      <alignment horizontal="right"/>
    </xf>
    <xf numFmtId="0" fontId="8" fillId="8" borderId="1" xfId="0" applyFont="1" applyFill="1" applyBorder="1" applyAlignment="1" applyProtection="1">
      <alignment horizontal="left"/>
      <protection locked="0"/>
    </xf>
    <xf numFmtId="0" fontId="8" fillId="10" borderId="7" xfId="0" applyFont="1" applyFill="1" applyBorder="1" applyAlignment="1" applyProtection="1">
      <alignment horizontal="left"/>
      <protection locked="0"/>
    </xf>
    <xf numFmtId="0" fontId="8" fillId="10" borderId="14" xfId="0" applyFont="1" applyFill="1" applyBorder="1" applyAlignment="1" applyProtection="1">
      <alignment horizontal="left"/>
      <protection locked="0"/>
    </xf>
    <xf numFmtId="2" fontId="6" fillId="11" borderId="1" xfId="1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20" fontId="16" fillId="0" borderId="11" xfId="0" applyNumberFormat="1" applyFont="1" applyBorder="1" applyAlignment="1">
      <alignment horizontal="center"/>
    </xf>
    <xf numFmtId="20" fontId="16" fillId="14" borderId="11" xfId="0" applyNumberFormat="1" applyFont="1" applyFill="1" applyBorder="1" applyAlignment="1">
      <alignment horizontal="center"/>
    </xf>
    <xf numFmtId="0" fontId="0" fillId="0" borderId="4" xfId="0" applyBorder="1"/>
    <xf numFmtId="20" fontId="16" fillId="7" borderId="11" xfId="0" applyNumberFormat="1" applyFont="1" applyFill="1" applyBorder="1" applyAlignment="1">
      <alignment horizontal="center"/>
    </xf>
    <xf numFmtId="20" fontId="16" fillId="16" borderId="11" xfId="0" applyNumberFormat="1" applyFont="1" applyFill="1" applyBorder="1" applyAlignment="1">
      <alignment horizontal="center"/>
    </xf>
    <xf numFmtId="0" fontId="15" fillId="15" borderId="0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vertical="center" wrapText="1"/>
    </xf>
    <xf numFmtId="0" fontId="0" fillId="0" borderId="12" xfId="0" applyBorder="1"/>
    <xf numFmtId="0" fontId="0" fillId="0" borderId="8" xfId="0" applyBorder="1"/>
    <xf numFmtId="20" fontId="16" fillId="0" borderId="11" xfId="0" applyNumberFormat="1" applyFont="1" applyFill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20" fontId="16" fillId="16" borderId="8" xfId="0" applyNumberFormat="1" applyFont="1" applyFill="1" applyBorder="1" applyAlignment="1">
      <alignment horizontal="center"/>
    </xf>
    <xf numFmtId="20" fontId="16" fillId="16" borderId="13" xfId="0" applyNumberFormat="1" applyFont="1" applyFill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20" fontId="16" fillId="14" borderId="8" xfId="0" applyNumberFormat="1" applyFont="1" applyFill="1" applyBorder="1" applyAlignment="1">
      <alignment horizontal="center"/>
    </xf>
    <xf numFmtId="20" fontId="16" fillId="14" borderId="13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5" fillId="0" borderId="1" xfId="0" applyFont="1" applyFill="1" applyBorder="1" applyAlignment="1">
      <alignment horizontal="center" vertical="center" wrapText="1"/>
    </xf>
    <xf numFmtId="20" fontId="16" fillId="17" borderId="3" xfId="0" applyNumberFormat="1" applyFont="1" applyFill="1" applyBorder="1" applyAlignment="1">
      <alignment horizontal="center"/>
    </xf>
    <xf numFmtId="20" fontId="16" fillId="17" borderId="4" xfId="0" applyNumberFormat="1" applyFont="1" applyFill="1" applyBorder="1" applyAlignment="1">
      <alignment horizontal="center"/>
    </xf>
    <xf numFmtId="20" fontId="16" fillId="17" borderId="17" xfId="0" applyNumberFormat="1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 applyProtection="1"/>
    <xf numFmtId="2" fontId="0" fillId="0" borderId="0" xfId="0" applyNumberFormat="1" applyFont="1" applyBorder="1" applyAlignment="1" applyProtection="1">
      <alignment horizontal="right"/>
    </xf>
    <xf numFmtId="0" fontId="0" fillId="3" borderId="3" xfId="0" applyFont="1" applyFill="1" applyBorder="1" applyAlignment="1" applyProtection="1">
      <alignment horizontal="center"/>
    </xf>
    <xf numFmtId="0" fontId="0" fillId="0" borderId="0" xfId="0" applyFont="1" applyBorder="1" applyProtection="1"/>
    <xf numFmtId="2" fontId="0" fillId="3" borderId="17" xfId="0" applyNumberFormat="1" applyFont="1" applyFill="1" applyBorder="1" applyAlignment="1" applyProtection="1">
      <alignment horizontal="right"/>
    </xf>
    <xf numFmtId="2" fontId="0" fillId="0" borderId="2" xfId="0" applyNumberFormat="1" applyFont="1" applyBorder="1" applyAlignment="1" applyProtection="1">
      <alignment horizontal="right"/>
    </xf>
    <xf numFmtId="2" fontId="0" fillId="0" borderId="17" xfId="0" applyNumberFormat="1" applyFont="1" applyBorder="1" applyAlignment="1" applyProtection="1">
      <alignment horizontal="right"/>
    </xf>
    <xf numFmtId="164" fontId="0" fillId="0" borderId="0" xfId="0" applyNumberFormat="1" applyFont="1" applyBorder="1" applyAlignment="1" applyProtection="1">
      <alignment horizontal="right"/>
    </xf>
    <xf numFmtId="0" fontId="0" fillId="8" borderId="1" xfId="0" applyFont="1" applyFill="1" applyBorder="1" applyAlignment="1" applyProtection="1">
      <alignment horizontal="left"/>
    </xf>
    <xf numFmtId="0" fontId="0" fillId="8" borderId="1" xfId="0" applyFont="1" applyFill="1" applyBorder="1" applyProtection="1">
      <protection locked="0"/>
    </xf>
    <xf numFmtId="2" fontId="0" fillId="0" borderId="1" xfId="0" applyNumberFormat="1" applyFill="1" applyBorder="1" applyProtection="1"/>
    <xf numFmtId="0" fontId="0" fillId="0" borderId="0" xfId="0" applyFont="1" applyBorder="1" applyAlignment="1" applyProtection="1"/>
    <xf numFmtId="0" fontId="10" fillId="0" borderId="0" xfId="0" applyFont="1" applyBorder="1" applyAlignment="1" applyProtection="1">
      <alignment horizontal="right"/>
    </xf>
    <xf numFmtId="0" fontId="0" fillId="3" borderId="17" xfId="0" applyFont="1" applyFill="1" applyBorder="1" applyProtection="1"/>
    <xf numFmtId="0" fontId="0" fillId="0" borderId="0" xfId="0" applyFont="1" applyBorder="1" applyAlignment="1" applyProtection="1">
      <alignment vertical="top" wrapText="1"/>
    </xf>
    <xf numFmtId="0" fontId="5" fillId="0" borderId="15" xfId="0" applyFont="1" applyBorder="1" applyProtection="1"/>
    <xf numFmtId="0" fontId="0" fillId="0" borderId="15" xfId="0" applyFont="1" applyBorder="1" applyProtection="1"/>
    <xf numFmtId="0" fontId="2" fillId="0" borderId="0" xfId="0" applyFont="1" applyAlignment="1" applyProtection="1">
      <alignment horizontal="center" wrapText="1"/>
    </xf>
    <xf numFmtId="0" fontId="0" fillId="0" borderId="31" xfId="0" applyFont="1" applyBorder="1" applyAlignment="1" applyProtection="1"/>
    <xf numFmtId="0" fontId="7" fillId="8" borderId="1" xfId="0" applyFont="1" applyFill="1" applyBorder="1" applyAlignment="1" applyProtection="1">
      <alignment horizontal="left"/>
      <protection locked="0"/>
    </xf>
    <xf numFmtId="2" fontId="0" fillId="8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 applyProtection="1"/>
    <xf numFmtId="0" fontId="0" fillId="0" borderId="0" xfId="0" applyProtection="1"/>
    <xf numFmtId="2" fontId="0" fillId="0" borderId="0" xfId="0" applyNumberFormat="1" applyFont="1" applyProtection="1"/>
    <xf numFmtId="0" fontId="8" fillId="10" borderId="17" xfId="0" applyFont="1" applyFill="1" applyBorder="1" applyAlignment="1" applyProtection="1">
      <alignment horizontal="left"/>
    </xf>
    <xf numFmtId="0" fontId="0" fillId="0" borderId="0" xfId="0" applyFont="1" applyAlignment="1" applyProtection="1">
      <alignment wrapText="1"/>
    </xf>
    <xf numFmtId="0" fontId="0" fillId="0" borderId="1" xfId="0" applyFont="1" applyBorder="1" applyAlignment="1" applyProtection="1">
      <alignment wrapText="1"/>
      <protection locked="0"/>
    </xf>
    <xf numFmtId="0" fontId="0" fillId="7" borderId="1" xfId="0" applyFont="1" applyFill="1" applyBorder="1" applyProtection="1"/>
    <xf numFmtId="0" fontId="12" fillId="8" borderId="1" xfId="0" applyFont="1" applyFill="1" applyBorder="1" applyAlignment="1" applyProtection="1">
      <alignment horizontal="left"/>
    </xf>
    <xf numFmtId="2" fontId="0" fillId="7" borderId="1" xfId="0" applyNumberFormat="1" applyFont="1" applyFill="1" applyBorder="1" applyAlignment="1" applyProtection="1">
      <alignment horizontal="center" wrapText="1"/>
    </xf>
    <xf numFmtId="0" fontId="7" fillId="0" borderId="1" xfId="0" applyFont="1" applyFill="1" applyBorder="1" applyAlignment="1" applyProtection="1">
      <alignment horizontal="left"/>
    </xf>
    <xf numFmtId="0" fontId="0" fillId="0" borderId="1" xfId="0" applyFont="1" applyFill="1" applyBorder="1" applyProtection="1"/>
    <xf numFmtId="2" fontId="6" fillId="6" borderId="1" xfId="1" applyNumberFormat="1" applyFont="1" applyFill="1" applyBorder="1" applyAlignment="1" applyProtection="1">
      <alignment horizontal="center" wrapText="1"/>
    </xf>
    <xf numFmtId="0" fontId="0" fillId="0" borderId="0" xfId="0" applyFont="1" applyAlignment="1" applyProtection="1"/>
    <xf numFmtId="0" fontId="0" fillId="0" borderId="3" xfId="0" applyFont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horizontal="left"/>
    </xf>
    <xf numFmtId="2" fontId="0" fillId="0" borderId="1" xfId="0" applyNumberFormat="1" applyFont="1" applyBorder="1" applyProtection="1"/>
    <xf numFmtId="0" fontId="17" fillId="0" borderId="0" xfId="0" applyFont="1" applyBorder="1" applyAlignment="1" applyProtection="1"/>
    <xf numFmtId="0" fontId="0" fillId="0" borderId="1" xfId="0" applyBorder="1" applyProtection="1"/>
    <xf numFmtId="2" fontId="0" fillId="0" borderId="1" xfId="0" applyNumberFormat="1" applyBorder="1" applyProtection="1"/>
    <xf numFmtId="0" fontId="2" fillId="0" borderId="0" xfId="0" applyFont="1" applyProtection="1"/>
    <xf numFmtId="0" fontId="0" fillId="0" borderId="1" xfId="0" applyFont="1" applyBorder="1" applyProtection="1"/>
    <xf numFmtId="0" fontId="2" fillId="0" borderId="1" xfId="0" applyFont="1" applyBorder="1" applyProtection="1"/>
    <xf numFmtId="2" fontId="2" fillId="0" borderId="1" xfId="0" applyNumberFormat="1" applyFont="1" applyBorder="1" applyProtection="1"/>
    <xf numFmtId="0" fontId="0" fillId="0" borderId="4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0" fillId="0" borderId="3" xfId="0" applyFont="1" applyBorder="1" applyAlignment="1" applyProtection="1">
      <alignment wrapText="1"/>
      <protection locked="0"/>
    </xf>
    <xf numFmtId="0" fontId="10" fillId="4" borderId="18" xfId="0" applyFon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19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8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0" fontId="0" fillId="0" borderId="0" xfId="0" applyFont="1" applyAlignment="1" applyProtection="1"/>
    <xf numFmtId="0" fontId="0" fillId="0" borderId="0" xfId="0" applyFont="1" applyBorder="1" applyAlignment="1" applyProtection="1">
      <alignment horizontal="right"/>
    </xf>
    <xf numFmtId="0" fontId="0" fillId="0" borderId="3" xfId="0" applyFont="1" applyBorder="1" applyAlignment="1" applyProtection="1">
      <alignment horizontal="right"/>
    </xf>
    <xf numFmtId="0" fontId="0" fillId="3" borderId="8" xfId="0" applyFont="1" applyFill="1" applyBorder="1" applyAlignment="1" applyProtection="1">
      <alignment horizontal="left"/>
    </xf>
    <xf numFmtId="0" fontId="0" fillId="3" borderId="9" xfId="0" applyFont="1" applyFill="1" applyBorder="1" applyAlignment="1" applyProtection="1">
      <alignment horizontal="left"/>
    </xf>
    <xf numFmtId="0" fontId="0" fillId="3" borderId="10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/>
    <xf numFmtId="0" fontId="0" fillId="0" borderId="8" xfId="0" applyFont="1" applyFill="1" applyBorder="1" applyAlignment="1" applyProtection="1">
      <alignment vertical="top" wrapText="1"/>
      <protection locked="0"/>
    </xf>
    <xf numFmtId="0" fontId="0" fillId="0" borderId="9" xfId="0" applyFont="1" applyBorder="1" applyAlignment="1" applyProtection="1">
      <alignment vertical="top" wrapText="1"/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wrapText="1"/>
      <protection locked="0"/>
    </xf>
    <xf numFmtId="0" fontId="8" fillId="0" borderId="16" xfId="0" applyFont="1" applyBorder="1" applyAlignment="1" applyProtection="1">
      <alignment wrapText="1"/>
    </xf>
    <xf numFmtId="0" fontId="0" fillId="0" borderId="16" xfId="0" applyFont="1" applyBorder="1" applyAlignment="1" applyProtection="1">
      <alignment wrapText="1"/>
    </xf>
    <xf numFmtId="0" fontId="1" fillId="0" borderId="16" xfId="0" applyFont="1" applyBorder="1" applyAlignment="1" applyProtection="1"/>
    <xf numFmtId="0" fontId="0" fillId="0" borderId="16" xfId="0" applyFont="1" applyBorder="1" applyAlignment="1" applyProtection="1"/>
    <xf numFmtId="0" fontId="0" fillId="0" borderId="2" xfId="0" applyFont="1" applyBorder="1" applyAlignment="1" applyProtection="1">
      <alignment horizontal="right"/>
    </xf>
    <xf numFmtId="0" fontId="0" fillId="0" borderId="10" xfId="0" applyFont="1" applyBorder="1" applyAlignment="1" applyProtection="1">
      <protection locked="0"/>
    </xf>
    <xf numFmtId="0" fontId="0" fillId="0" borderId="13" xfId="0" applyFont="1" applyBorder="1" applyAlignment="1" applyProtection="1">
      <protection locked="0"/>
    </xf>
    <xf numFmtId="0" fontId="0" fillId="0" borderId="2" xfId="0" applyFont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7" borderId="5" xfId="0" applyFont="1" applyFill="1" applyBorder="1" applyAlignment="1" applyProtection="1">
      <alignment horizontal="left"/>
    </xf>
    <xf numFmtId="0" fontId="0" fillId="7" borderId="6" xfId="0" applyFont="1" applyFill="1" applyBorder="1" applyAlignment="1" applyProtection="1">
      <alignment horizontal="left"/>
    </xf>
    <xf numFmtId="0" fontId="0" fillId="7" borderId="7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15" fillId="13" borderId="17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15" fillId="13" borderId="28" xfId="0" applyFont="1" applyFill="1" applyBorder="1" applyAlignment="1">
      <alignment horizontal="center" vertical="center" wrapText="1"/>
    </xf>
    <xf numFmtId="0" fontId="15" fillId="13" borderId="29" xfId="0" applyFont="1" applyFill="1" applyBorder="1" applyAlignment="1">
      <alignment horizontal="center" vertical="center" wrapText="1"/>
    </xf>
    <xf numFmtId="0" fontId="15" fillId="13" borderId="30" xfId="0" applyFont="1" applyFill="1" applyBorder="1" applyAlignment="1">
      <alignment horizontal="center" vertical="center" wrapText="1"/>
    </xf>
    <xf numFmtId="0" fontId="15" fillId="13" borderId="10" xfId="0" applyFont="1" applyFill="1" applyBorder="1" applyAlignment="1">
      <alignment horizontal="center" vertical="center" wrapText="1"/>
    </xf>
    <xf numFmtId="0" fontId="15" fillId="13" borderId="12" xfId="0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wrapText="1"/>
    </xf>
    <xf numFmtId="0" fontId="15" fillId="7" borderId="17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12" borderId="23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center" vertical="center" wrapText="1"/>
    </xf>
    <xf numFmtId="0" fontId="15" fillId="12" borderId="25" xfId="0" applyFont="1" applyFill="1" applyBorder="1" applyAlignment="1">
      <alignment horizontal="center" vertical="center" wrapText="1"/>
    </xf>
    <xf numFmtId="0" fontId="14" fillId="12" borderId="21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14" fillId="13" borderId="21" xfId="0" applyFont="1" applyFill="1" applyBorder="1" applyAlignment="1">
      <alignment horizontal="center" vertical="center" wrapText="1"/>
    </xf>
    <xf numFmtId="0" fontId="14" fillId="13" borderId="22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1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14"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E1"/>
      <color rgb="FFFFFFBD"/>
      <color rgb="FFF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247650</xdr:rowOff>
        </xdr:from>
        <xdr:to>
          <xdr:col>8</xdr:col>
          <xdr:colOff>1009650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304800</xdr:rowOff>
        </xdr:from>
        <xdr:to>
          <xdr:col>10</xdr:col>
          <xdr:colOff>0</xdr:colOff>
          <xdr:row>30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27</xdr:row>
          <xdr:rowOff>247650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29</xdr:row>
          <xdr:rowOff>285750</xdr:rowOff>
        </xdr:from>
        <xdr:to>
          <xdr:col>8</xdr:col>
          <xdr:colOff>1228725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34</xdr:row>
          <xdr:rowOff>247650</xdr:rowOff>
        </xdr:from>
        <xdr:to>
          <xdr:col>7</xdr:col>
          <xdr:colOff>1009650</xdr:colOff>
          <xdr:row>35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304800</xdr:rowOff>
        </xdr:from>
        <xdr:to>
          <xdr:col>9</xdr:col>
          <xdr:colOff>0</xdr:colOff>
          <xdr:row>37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34</xdr:row>
          <xdr:rowOff>247650</xdr:rowOff>
        </xdr:from>
        <xdr:to>
          <xdr:col>9</xdr:col>
          <xdr:colOff>0</xdr:colOff>
          <xdr:row>35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36</xdr:row>
          <xdr:rowOff>285750</xdr:rowOff>
        </xdr:from>
        <xdr:to>
          <xdr:col>7</xdr:col>
          <xdr:colOff>1228725</xdr:colOff>
          <xdr:row>37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xmlns="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0</xdr:colOff>
      <xdr:row>4</xdr:row>
      <xdr:rowOff>0</xdr:rowOff>
    </xdr:from>
    <xdr:to>
      <xdr:col>29</xdr:col>
      <xdr:colOff>391584</xdr:colOff>
      <xdr:row>30</xdr:row>
      <xdr:rowOff>16768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12" t="8497" r="7009" b="25024"/>
        <a:stretch/>
      </xdr:blipFill>
      <xdr:spPr>
        <a:xfrm>
          <a:off x="12530667" y="1058333"/>
          <a:ext cx="10212917" cy="6038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35</xdr:row>
          <xdr:rowOff>247650</xdr:rowOff>
        </xdr:from>
        <xdr:to>
          <xdr:col>7</xdr:col>
          <xdr:colOff>1009650</xdr:colOff>
          <xdr:row>36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304800</xdr:rowOff>
        </xdr:from>
        <xdr:to>
          <xdr:col>9</xdr:col>
          <xdr:colOff>0</xdr:colOff>
          <xdr:row>37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xmlns="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247650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36</xdr:row>
          <xdr:rowOff>285750</xdr:rowOff>
        </xdr:from>
        <xdr:to>
          <xdr:col>7</xdr:col>
          <xdr:colOff>1228725</xdr:colOff>
          <xdr:row>37</xdr:row>
          <xdr:rowOff>342900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0</xdr:colOff>
      <xdr:row>4</xdr:row>
      <xdr:rowOff>0</xdr:rowOff>
    </xdr:from>
    <xdr:to>
      <xdr:col>29</xdr:col>
      <xdr:colOff>391584</xdr:colOff>
      <xdr:row>30</xdr:row>
      <xdr:rowOff>59101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12" t="8497" r="7009" b="25024"/>
        <a:stretch/>
      </xdr:blipFill>
      <xdr:spPr>
        <a:xfrm>
          <a:off x="12530667" y="1058333"/>
          <a:ext cx="10212917" cy="60386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21</xdr:row>
      <xdr:rowOff>84667</xdr:rowOff>
    </xdr:from>
    <xdr:to>
      <xdr:col>9</xdr:col>
      <xdr:colOff>1</xdr:colOff>
      <xdr:row>27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535643" y="5180542"/>
          <a:ext cx="5169958" cy="11641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Criteria For Additions:</a:t>
          </a:r>
        </a:p>
        <a:p>
          <a:pPr algn="l"/>
          <a:r>
            <a:rPr lang="en-US" sz="1200"/>
            <a:t>For Summer: 	All sessions</a:t>
          </a:r>
          <a:r>
            <a:rPr lang="en-US" sz="1200" baseline="0"/>
            <a:t>--Transfer, GE, high productivity, address bottlenecks</a:t>
          </a:r>
          <a:endParaRPr lang="en-US" sz="1200"/>
        </a:p>
        <a:p>
          <a:pPr algn="l"/>
          <a:r>
            <a:rPr lang="en-US" sz="1200"/>
            <a:t>Winter/Spring</a:t>
          </a:r>
          <a:r>
            <a:rPr lang="en-US" sz="1200" baseline="0"/>
            <a:t> intersession--online, high productivity, etc.</a:t>
          </a:r>
          <a:endParaRPr lang="en-US" sz="12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For Fall/Spring: High</a:t>
          </a:r>
          <a:r>
            <a:rPr lang="en-US" sz="1200" baseline="0"/>
            <a:t> productivity, address bottlenecks, high fill 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completion.</a:t>
          </a:r>
          <a:endParaRPr lang="en-US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21</xdr:row>
      <xdr:rowOff>84667</xdr:rowOff>
    </xdr:from>
    <xdr:to>
      <xdr:col>9</xdr:col>
      <xdr:colOff>1</xdr:colOff>
      <xdr:row>27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40368" y="5609167"/>
          <a:ext cx="4160308" cy="11641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Criteria For Additions:</a:t>
          </a:r>
        </a:p>
        <a:p>
          <a:pPr algn="l"/>
          <a:r>
            <a:rPr lang="en-US" sz="1200"/>
            <a:t>For Summer: 	All sessions</a:t>
          </a:r>
          <a:r>
            <a:rPr lang="en-US" sz="1200" baseline="0"/>
            <a:t>--Transfer, GE, high productivity, address bottlenecks</a:t>
          </a:r>
          <a:endParaRPr lang="en-US" sz="1200"/>
        </a:p>
        <a:p>
          <a:pPr algn="l"/>
          <a:r>
            <a:rPr lang="en-US" sz="1200"/>
            <a:t>Winter/Spring</a:t>
          </a:r>
          <a:r>
            <a:rPr lang="en-US" sz="1200" baseline="0"/>
            <a:t> intersession--online, high productivity, etc.</a:t>
          </a:r>
          <a:endParaRPr lang="en-US" sz="12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For Fall/Spring: High</a:t>
          </a:r>
          <a:r>
            <a:rPr lang="en-US" sz="1200" baseline="0"/>
            <a:t> productivity, address bottlenecks, high fill 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completion.</a:t>
          </a:r>
          <a:endParaRPr lang="en-US" sz="1400"/>
        </a:p>
      </xdr:txBody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34</xdr:col>
      <xdr:colOff>429683</xdr:colOff>
      <xdr:row>31</xdr:row>
      <xdr:rowOff>1952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12" t="8497" r="7009" b="25024"/>
        <a:stretch/>
      </xdr:blipFill>
      <xdr:spPr>
        <a:xfrm>
          <a:off x="13325475" y="1143000"/>
          <a:ext cx="12621683" cy="57741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21</xdr:row>
      <xdr:rowOff>84667</xdr:rowOff>
    </xdr:from>
    <xdr:to>
      <xdr:col>9</xdr:col>
      <xdr:colOff>1</xdr:colOff>
      <xdr:row>27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534585" y="5185834"/>
          <a:ext cx="5175249" cy="11641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Criteria For Additions:</a:t>
          </a:r>
        </a:p>
        <a:p>
          <a:pPr algn="l"/>
          <a:r>
            <a:rPr lang="en-US" sz="1200"/>
            <a:t>For Summer: 	All sessions</a:t>
          </a:r>
          <a:r>
            <a:rPr lang="en-US" sz="1200" baseline="0"/>
            <a:t>--Transfer, GE, high productivity, address bottlenecks</a:t>
          </a:r>
          <a:endParaRPr lang="en-US" sz="1200"/>
        </a:p>
        <a:p>
          <a:pPr algn="l"/>
          <a:r>
            <a:rPr lang="en-US" sz="1200"/>
            <a:t>Winter/Spring</a:t>
          </a:r>
          <a:r>
            <a:rPr lang="en-US" sz="1200" baseline="0"/>
            <a:t> intersession--online, high productivity, etc.</a:t>
          </a:r>
          <a:endParaRPr lang="en-US" sz="12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For Fall/Spring: High</a:t>
          </a:r>
          <a:r>
            <a:rPr lang="en-US" sz="1200" baseline="0"/>
            <a:t> productivity, address bottlenecks, high fill 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completion.</a:t>
          </a:r>
          <a:endParaRPr lang="en-US" sz="1400"/>
        </a:p>
      </xdr:txBody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34</xdr:col>
      <xdr:colOff>429683</xdr:colOff>
      <xdr:row>31</xdr:row>
      <xdr:rowOff>1952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12" t="8497" r="7009" b="25024"/>
        <a:stretch/>
      </xdr:blipFill>
      <xdr:spPr>
        <a:xfrm>
          <a:off x="13335000" y="1270000"/>
          <a:ext cx="12706350" cy="5992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19050</xdr:rowOff>
    </xdr:from>
    <xdr:to>
      <xdr:col>1</xdr:col>
      <xdr:colOff>523875</xdr:colOff>
      <xdr:row>3</xdr:row>
      <xdr:rowOff>190500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14849475" y="904875"/>
          <a:ext cx="123825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M31"/>
  <sheetViews>
    <sheetView zoomScale="90" zoomScaleNormal="90" workbookViewId="0">
      <pane ySplit="6" topLeftCell="A7" activePane="bottomLeft" state="frozen"/>
      <selection pane="bottomLeft" activeCell="M5" sqref="C1:M5"/>
    </sheetView>
  </sheetViews>
  <sheetFormatPr defaultColWidth="9.140625" defaultRowHeight="15" x14ac:dyDescent="0.25"/>
  <cols>
    <col min="1" max="1" width="9.140625" style="4" customWidth="1"/>
    <col min="2" max="2" width="15" style="4" bestFit="1" customWidth="1"/>
    <col min="3" max="3" width="23.140625" style="4" customWidth="1"/>
    <col min="4" max="4" width="9.85546875" style="4" customWidth="1"/>
    <col min="5" max="5" width="11.85546875" style="4" customWidth="1"/>
    <col min="6" max="6" width="9.85546875" style="4" customWidth="1"/>
    <col min="7" max="7" width="7.7109375" style="4" customWidth="1"/>
    <col min="8" max="8" width="8.140625" style="4" customWidth="1"/>
    <col min="9" max="9" width="22.5703125" style="4" bestFit="1" customWidth="1"/>
    <col min="10" max="10" width="11.140625" style="4" customWidth="1"/>
    <col min="11" max="11" width="9.140625" style="4"/>
    <col min="12" max="12" width="15.42578125" style="4" customWidth="1"/>
    <col min="13" max="13" width="52.85546875" style="4" customWidth="1"/>
    <col min="14" max="16384" width="9.140625" style="4"/>
  </cols>
  <sheetData>
    <row r="1" spans="1:13" ht="30" customHeight="1" x14ac:dyDescent="0.25">
      <c r="D1" s="79" t="s">
        <v>0</v>
      </c>
      <c r="E1" s="79" t="s">
        <v>1</v>
      </c>
      <c r="F1" s="134" t="s">
        <v>24</v>
      </c>
      <c r="G1" s="135"/>
      <c r="H1" s="136"/>
      <c r="I1" s="24" t="str">
        <f>'Summary &lt;Start Here&gt;'!C1</f>
        <v>21-22 FTEF Allocation</v>
      </c>
      <c r="J1" s="109" t="str">
        <f>'Summary &lt;Start Here&gt;'!B8&amp;" FTEF"</f>
        <v>Sum 21-22 FTEF</v>
      </c>
      <c r="K1" s="25" t="s">
        <v>3</v>
      </c>
      <c r="L1" s="26" t="s">
        <v>4</v>
      </c>
      <c r="M1" s="124" t="s">
        <v>129</v>
      </c>
    </row>
    <row r="2" spans="1:13" x14ac:dyDescent="0.25">
      <c r="C2" s="80"/>
      <c r="D2" s="107" t="s">
        <v>5</v>
      </c>
      <c r="E2" s="112" t="str">
        <f>MID('Summary &lt;Start Here&gt;'!A2,3,2)</f>
        <v>21</v>
      </c>
      <c r="F2" s="137" t="str">
        <f>'Summary &lt;Start Here&gt;'!B2</f>
        <v>LIS</v>
      </c>
      <c r="G2" s="137"/>
      <c r="H2" s="137"/>
      <c r="I2" s="16">
        <f>'Summary &lt;Start Here&gt;'!C2</f>
        <v>0.4</v>
      </c>
      <c r="J2" s="87">
        <f>SUM(J7:J22)</f>
        <v>0</v>
      </c>
      <c r="K2" s="16">
        <f>SUM(K7:K40)</f>
        <v>0</v>
      </c>
      <c r="L2" s="14" t="e">
        <f>K2/J2</f>
        <v>#DIV/0!</v>
      </c>
      <c r="M2" s="125"/>
    </row>
    <row r="3" spans="1:13" ht="19.5" customHeight="1" x14ac:dyDescent="0.25">
      <c r="A3" s="77"/>
      <c r="B3" s="88"/>
      <c r="C3" s="88"/>
      <c r="D3" s="88"/>
      <c r="E3" s="88"/>
      <c r="F3" s="89" t="s">
        <v>119</v>
      </c>
      <c r="G3" s="132" t="str">
        <f>"Remaining FTEF for "&amp;'Summary &lt;Start Here&gt;'!A2</f>
        <v>Remaining FTEF for 2021-22</v>
      </c>
      <c r="H3" s="132"/>
      <c r="I3" s="133"/>
      <c r="J3" s="83">
        <f>'Summary &lt;Start Here&gt;'!C2-Summer!J2-Fall!I2-Spring!I2</f>
        <v>0</v>
      </c>
      <c r="K3" s="78"/>
      <c r="L3" s="84"/>
      <c r="M3" s="126" t="s">
        <v>130</v>
      </c>
    </row>
    <row r="4" spans="1:13" ht="19.5" customHeight="1" x14ac:dyDescent="0.25">
      <c r="A4" s="139" t="s">
        <v>6</v>
      </c>
      <c r="B4" s="139"/>
      <c r="C4" s="138" t="str">
        <f>'Summary &lt;Start Here&gt;'!B5</f>
        <v>Jane McKenna</v>
      </c>
      <c r="D4" s="138"/>
      <c r="E4" s="138"/>
      <c r="F4" s="138"/>
      <c r="G4" s="138"/>
      <c r="H4" s="138"/>
      <c r="I4" s="138"/>
      <c r="J4" s="138"/>
      <c r="K4" s="138"/>
      <c r="L4" s="95"/>
      <c r="M4" s="126" t="s">
        <v>131</v>
      </c>
    </row>
    <row r="5" spans="1:13" ht="19.149999999999999" customHeight="1" thickBot="1" x14ac:dyDescent="0.3">
      <c r="K5" s="82"/>
      <c r="L5" s="11"/>
      <c r="M5" s="127" t="s">
        <v>132</v>
      </c>
    </row>
    <row r="6" spans="1:13" ht="80.45" customHeight="1" x14ac:dyDescent="0.25">
      <c r="A6" s="17" t="s">
        <v>7</v>
      </c>
      <c r="B6" s="18" t="s">
        <v>8</v>
      </c>
      <c r="C6" s="19" t="s">
        <v>27</v>
      </c>
      <c r="D6" s="19" t="s">
        <v>9</v>
      </c>
      <c r="E6" s="19" t="s">
        <v>25</v>
      </c>
      <c r="F6" s="20" t="s">
        <v>10</v>
      </c>
      <c r="G6" s="19" t="s">
        <v>11</v>
      </c>
      <c r="H6" s="21" t="s">
        <v>23</v>
      </c>
      <c r="I6" s="19" t="s">
        <v>29</v>
      </c>
      <c r="J6" s="22" t="s">
        <v>22</v>
      </c>
      <c r="K6" s="81" t="s">
        <v>12</v>
      </c>
      <c r="L6" s="23" t="s">
        <v>4</v>
      </c>
      <c r="M6" s="90" t="s">
        <v>13</v>
      </c>
    </row>
    <row r="7" spans="1:13" ht="15.75" customHeight="1" x14ac:dyDescent="0.25">
      <c r="A7" s="85" t="str">
        <f>$F$2</f>
        <v>LIS</v>
      </c>
      <c r="B7" s="29"/>
      <c r="C7" s="29"/>
      <c r="D7" s="29"/>
      <c r="E7" s="29"/>
      <c r="F7" s="29"/>
      <c r="G7" s="31">
        <f t="shared" ref="G7" si="0">E7*F7</f>
        <v>0</v>
      </c>
      <c r="H7" s="32"/>
      <c r="I7" s="32"/>
      <c r="J7" s="14">
        <f t="shared" ref="J7:J22" si="1">I7*F7/15</f>
        <v>0</v>
      </c>
      <c r="K7" s="2">
        <f t="shared" ref="K7:K22" si="2">(G7*H7*17.5)/525</f>
        <v>0</v>
      </c>
      <c r="L7" s="14" t="e">
        <f t="shared" ref="L7:L22" si="3">K7/J7</f>
        <v>#DIV/0!</v>
      </c>
      <c r="M7" s="121"/>
    </row>
    <row r="8" spans="1:13" ht="15.75" customHeight="1" x14ac:dyDescent="0.25">
      <c r="A8" s="85" t="str">
        <f t="shared" ref="A8:A22" si="4">$F$2</f>
        <v>LIS</v>
      </c>
      <c r="B8" s="29"/>
      <c r="C8" s="29"/>
      <c r="D8" s="29"/>
      <c r="E8" s="29"/>
      <c r="F8" s="29"/>
      <c r="G8" s="34">
        <f t="shared" ref="G8:G22" si="5">E8*F8</f>
        <v>0</v>
      </c>
      <c r="H8" s="32"/>
      <c r="I8" s="32"/>
      <c r="J8" s="14">
        <f t="shared" si="1"/>
        <v>0</v>
      </c>
      <c r="K8" s="2">
        <f t="shared" si="2"/>
        <v>0</v>
      </c>
      <c r="L8" s="14" t="e">
        <f t="shared" si="3"/>
        <v>#DIV/0!</v>
      </c>
      <c r="M8" s="121"/>
    </row>
    <row r="9" spans="1:13" ht="15.75" customHeight="1" x14ac:dyDescent="0.25">
      <c r="A9" s="85" t="str">
        <f t="shared" si="4"/>
        <v>LIS</v>
      </c>
      <c r="B9" s="29"/>
      <c r="C9" s="29"/>
      <c r="D9" s="29"/>
      <c r="E9" s="29"/>
      <c r="F9" s="29"/>
      <c r="G9" s="34">
        <f t="shared" si="5"/>
        <v>0</v>
      </c>
      <c r="H9" s="32"/>
      <c r="I9" s="32"/>
      <c r="J9" s="14">
        <f t="shared" si="1"/>
        <v>0</v>
      </c>
      <c r="K9" s="2">
        <f t="shared" si="2"/>
        <v>0</v>
      </c>
      <c r="L9" s="14" t="e">
        <f t="shared" si="3"/>
        <v>#DIV/0!</v>
      </c>
      <c r="M9" s="121"/>
    </row>
    <row r="10" spans="1:13" ht="15.75" customHeight="1" x14ac:dyDescent="0.25">
      <c r="A10" s="85" t="str">
        <f t="shared" si="4"/>
        <v>LIS</v>
      </c>
      <c r="B10" s="29"/>
      <c r="C10" s="29"/>
      <c r="D10" s="29"/>
      <c r="E10" s="29"/>
      <c r="F10" s="29"/>
      <c r="G10" s="34">
        <f t="shared" si="5"/>
        <v>0</v>
      </c>
      <c r="H10" s="32"/>
      <c r="I10" s="32"/>
      <c r="J10" s="14">
        <f t="shared" si="1"/>
        <v>0</v>
      </c>
      <c r="K10" s="2">
        <f t="shared" si="2"/>
        <v>0</v>
      </c>
      <c r="L10" s="14" t="e">
        <f t="shared" si="3"/>
        <v>#DIV/0!</v>
      </c>
      <c r="M10" s="121"/>
    </row>
    <row r="11" spans="1:13" ht="15.75" customHeight="1" x14ac:dyDescent="0.25">
      <c r="A11" s="85" t="str">
        <f t="shared" si="4"/>
        <v>LIS</v>
      </c>
      <c r="B11" s="29"/>
      <c r="C11" s="29"/>
      <c r="D11" s="29"/>
      <c r="E11" s="29"/>
      <c r="F11" s="29"/>
      <c r="G11" s="34">
        <f t="shared" si="5"/>
        <v>0</v>
      </c>
      <c r="H11" s="32"/>
      <c r="I11" s="32"/>
      <c r="J11" s="14">
        <f t="shared" si="1"/>
        <v>0</v>
      </c>
      <c r="K11" s="2">
        <f t="shared" si="2"/>
        <v>0</v>
      </c>
      <c r="L11" s="14" t="e">
        <f t="shared" si="3"/>
        <v>#DIV/0!</v>
      </c>
      <c r="M11" s="121"/>
    </row>
    <row r="12" spans="1:13" ht="15.75" customHeight="1" x14ac:dyDescent="0.25">
      <c r="A12" s="85" t="str">
        <f t="shared" si="4"/>
        <v>LIS</v>
      </c>
      <c r="B12" s="29"/>
      <c r="C12" s="29"/>
      <c r="D12" s="29"/>
      <c r="E12" s="29"/>
      <c r="F12" s="29"/>
      <c r="G12" s="34">
        <f t="shared" si="5"/>
        <v>0</v>
      </c>
      <c r="H12" s="32"/>
      <c r="I12" s="32"/>
      <c r="J12" s="14">
        <f t="shared" si="1"/>
        <v>0</v>
      </c>
      <c r="K12" s="2">
        <f t="shared" si="2"/>
        <v>0</v>
      </c>
      <c r="L12" s="14" t="e">
        <f t="shared" si="3"/>
        <v>#DIV/0!</v>
      </c>
      <c r="M12" s="121"/>
    </row>
    <row r="13" spans="1:13" ht="15.75" customHeight="1" x14ac:dyDescent="0.25">
      <c r="A13" s="85" t="str">
        <f t="shared" si="4"/>
        <v>LIS</v>
      </c>
      <c r="B13" s="29"/>
      <c r="C13" s="29"/>
      <c r="D13" s="29"/>
      <c r="E13" s="29"/>
      <c r="F13" s="29"/>
      <c r="G13" s="34">
        <f t="shared" si="5"/>
        <v>0</v>
      </c>
      <c r="H13" s="32"/>
      <c r="I13" s="32"/>
      <c r="J13" s="14">
        <f t="shared" si="1"/>
        <v>0</v>
      </c>
      <c r="K13" s="2">
        <f t="shared" si="2"/>
        <v>0</v>
      </c>
      <c r="L13" s="14" t="e">
        <f t="shared" si="3"/>
        <v>#DIV/0!</v>
      </c>
      <c r="M13" s="121"/>
    </row>
    <row r="14" spans="1:13" ht="15.75" customHeight="1" x14ac:dyDescent="0.25">
      <c r="A14" s="85" t="str">
        <f t="shared" si="4"/>
        <v>LIS</v>
      </c>
      <c r="B14" s="29"/>
      <c r="C14" s="29"/>
      <c r="D14" s="29"/>
      <c r="E14" s="29"/>
      <c r="F14" s="29"/>
      <c r="G14" s="34">
        <f t="shared" si="5"/>
        <v>0</v>
      </c>
      <c r="H14" s="32"/>
      <c r="I14" s="32"/>
      <c r="J14" s="14">
        <f t="shared" si="1"/>
        <v>0</v>
      </c>
      <c r="K14" s="2">
        <f t="shared" si="2"/>
        <v>0</v>
      </c>
      <c r="L14" s="14" t="e">
        <f t="shared" si="3"/>
        <v>#DIV/0!</v>
      </c>
      <c r="M14" s="121"/>
    </row>
    <row r="15" spans="1:13" ht="15.75" customHeight="1" x14ac:dyDescent="0.25">
      <c r="A15" s="85" t="str">
        <f t="shared" si="4"/>
        <v>LIS</v>
      </c>
      <c r="B15" s="29"/>
      <c r="C15" s="29"/>
      <c r="D15" s="29"/>
      <c r="E15" s="29"/>
      <c r="F15" s="29"/>
      <c r="G15" s="34">
        <f t="shared" si="5"/>
        <v>0</v>
      </c>
      <c r="H15" s="32"/>
      <c r="I15" s="32"/>
      <c r="J15" s="14">
        <f t="shared" si="1"/>
        <v>0</v>
      </c>
      <c r="K15" s="2">
        <f t="shared" si="2"/>
        <v>0</v>
      </c>
      <c r="L15" s="14" t="e">
        <f t="shared" si="3"/>
        <v>#DIV/0!</v>
      </c>
      <c r="M15" s="121"/>
    </row>
    <row r="16" spans="1:13" ht="15.75" customHeight="1" x14ac:dyDescent="0.25">
      <c r="A16" s="85" t="str">
        <f t="shared" si="4"/>
        <v>LIS</v>
      </c>
      <c r="B16" s="29"/>
      <c r="C16" s="29"/>
      <c r="D16" s="29"/>
      <c r="E16" s="29"/>
      <c r="F16" s="29"/>
      <c r="G16" s="34">
        <f t="shared" si="5"/>
        <v>0</v>
      </c>
      <c r="H16" s="32"/>
      <c r="I16" s="32"/>
      <c r="J16" s="14">
        <f t="shared" si="1"/>
        <v>0</v>
      </c>
      <c r="K16" s="2">
        <f t="shared" si="2"/>
        <v>0</v>
      </c>
      <c r="L16" s="14" t="e">
        <f t="shared" si="3"/>
        <v>#DIV/0!</v>
      </c>
      <c r="M16" s="121"/>
    </row>
    <row r="17" spans="1:13" ht="15.75" customHeight="1" x14ac:dyDescent="0.25">
      <c r="A17" s="85" t="str">
        <f t="shared" si="4"/>
        <v>LIS</v>
      </c>
      <c r="B17" s="29"/>
      <c r="C17" s="29"/>
      <c r="D17" s="29"/>
      <c r="E17" s="29"/>
      <c r="F17" s="29"/>
      <c r="G17" s="34">
        <f t="shared" si="5"/>
        <v>0</v>
      </c>
      <c r="H17" s="32"/>
      <c r="I17" s="32"/>
      <c r="J17" s="14">
        <f t="shared" si="1"/>
        <v>0</v>
      </c>
      <c r="K17" s="2">
        <f t="shared" si="2"/>
        <v>0</v>
      </c>
      <c r="L17" s="14" t="e">
        <f t="shared" si="3"/>
        <v>#DIV/0!</v>
      </c>
      <c r="M17" s="121"/>
    </row>
    <row r="18" spans="1:13" ht="15.75" customHeight="1" x14ac:dyDescent="0.25">
      <c r="A18" s="85" t="str">
        <f t="shared" si="4"/>
        <v>LIS</v>
      </c>
      <c r="B18" s="29"/>
      <c r="C18" s="29"/>
      <c r="D18" s="29"/>
      <c r="E18" s="29"/>
      <c r="F18" s="29"/>
      <c r="G18" s="34">
        <f t="shared" si="5"/>
        <v>0</v>
      </c>
      <c r="H18" s="32"/>
      <c r="I18" s="32"/>
      <c r="J18" s="14">
        <f t="shared" si="1"/>
        <v>0</v>
      </c>
      <c r="K18" s="2">
        <f t="shared" si="2"/>
        <v>0</v>
      </c>
      <c r="L18" s="14" t="e">
        <f t="shared" si="3"/>
        <v>#DIV/0!</v>
      </c>
      <c r="M18" s="121"/>
    </row>
    <row r="19" spans="1:13" ht="15.75" customHeight="1" x14ac:dyDescent="0.25">
      <c r="A19" s="85" t="str">
        <f t="shared" si="4"/>
        <v>LIS</v>
      </c>
      <c r="B19" s="29"/>
      <c r="C19" s="29"/>
      <c r="D19" s="29"/>
      <c r="E19" s="29"/>
      <c r="F19" s="29"/>
      <c r="G19" s="34">
        <f t="shared" si="5"/>
        <v>0</v>
      </c>
      <c r="H19" s="32"/>
      <c r="I19" s="32"/>
      <c r="J19" s="14">
        <f t="shared" si="1"/>
        <v>0</v>
      </c>
      <c r="K19" s="2">
        <f t="shared" si="2"/>
        <v>0</v>
      </c>
      <c r="L19" s="14" t="e">
        <f t="shared" si="3"/>
        <v>#DIV/0!</v>
      </c>
      <c r="M19" s="121"/>
    </row>
    <row r="20" spans="1:13" ht="15.75" customHeight="1" x14ac:dyDescent="0.25">
      <c r="A20" s="85" t="str">
        <f t="shared" si="4"/>
        <v>LIS</v>
      </c>
      <c r="B20" s="29"/>
      <c r="C20" s="29"/>
      <c r="D20" s="29"/>
      <c r="E20" s="29"/>
      <c r="F20" s="29"/>
      <c r="G20" s="34">
        <f t="shared" si="5"/>
        <v>0</v>
      </c>
      <c r="H20" s="32"/>
      <c r="I20" s="32"/>
      <c r="J20" s="14">
        <f t="shared" si="1"/>
        <v>0</v>
      </c>
      <c r="K20" s="2">
        <f t="shared" si="2"/>
        <v>0</v>
      </c>
      <c r="L20" s="14" t="e">
        <f t="shared" si="3"/>
        <v>#DIV/0!</v>
      </c>
      <c r="M20" s="121"/>
    </row>
    <row r="21" spans="1:13" ht="15.75" customHeight="1" x14ac:dyDescent="0.25">
      <c r="A21" s="85" t="str">
        <f t="shared" si="4"/>
        <v>LIS</v>
      </c>
      <c r="B21" s="29"/>
      <c r="C21" s="29"/>
      <c r="D21" s="29"/>
      <c r="E21" s="29"/>
      <c r="F21" s="29"/>
      <c r="G21" s="34">
        <f t="shared" si="5"/>
        <v>0</v>
      </c>
      <c r="H21" s="32"/>
      <c r="I21" s="32"/>
      <c r="J21" s="14">
        <f t="shared" si="1"/>
        <v>0</v>
      </c>
      <c r="K21" s="2">
        <f t="shared" si="2"/>
        <v>0</v>
      </c>
      <c r="L21" s="14" t="e">
        <f t="shared" si="3"/>
        <v>#DIV/0!</v>
      </c>
      <c r="M21" s="121"/>
    </row>
    <row r="22" spans="1:13" ht="15.75" customHeight="1" x14ac:dyDescent="0.25">
      <c r="A22" s="85" t="str">
        <f t="shared" si="4"/>
        <v>LIS</v>
      </c>
      <c r="B22" s="86"/>
      <c r="C22" s="86"/>
      <c r="D22" s="86"/>
      <c r="E22" s="86"/>
      <c r="F22" s="86"/>
      <c r="G22" s="34">
        <f t="shared" si="5"/>
        <v>0</v>
      </c>
      <c r="H22" s="86"/>
      <c r="I22" s="86"/>
      <c r="J22" s="14">
        <f t="shared" si="1"/>
        <v>0</v>
      </c>
      <c r="K22" s="2">
        <f t="shared" si="2"/>
        <v>0</v>
      </c>
      <c r="L22" s="14" t="e">
        <f t="shared" si="3"/>
        <v>#DIV/0!</v>
      </c>
      <c r="M22" s="121"/>
    </row>
    <row r="23" spans="1:13" ht="18.75" customHeight="1" x14ac:dyDescent="0.25">
      <c r="A23" s="140" t="s">
        <v>14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2"/>
    </row>
    <row r="24" spans="1:13" ht="88.5" customHeight="1" x14ac:dyDescent="0.2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5"/>
    </row>
    <row r="25" spans="1:13" x14ac:dyDescent="0.25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8"/>
    </row>
    <row r="26" spans="1:13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88"/>
    </row>
    <row r="27" spans="1:13" ht="15.75" customHeight="1" thickBot="1" x14ac:dyDescent="0.3">
      <c r="A27" s="92" t="s">
        <v>15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</row>
    <row r="28" spans="1:13" ht="30" customHeight="1" thickTop="1" x14ac:dyDescent="0.25">
      <c r="A28" s="94" t="s">
        <v>16</v>
      </c>
      <c r="B28" s="149" t="s">
        <v>17</v>
      </c>
      <c r="C28" s="149"/>
      <c r="D28" s="150"/>
      <c r="E28" s="150"/>
      <c r="F28" s="150"/>
      <c r="G28" s="150"/>
      <c r="H28" s="150"/>
      <c r="I28" s="151"/>
      <c r="J28" s="152"/>
    </row>
    <row r="29" spans="1:13" x14ac:dyDescent="0.25">
      <c r="B29" s="80"/>
      <c r="C29" s="80"/>
      <c r="D29" s="80"/>
      <c r="E29" s="80"/>
      <c r="F29" s="80"/>
      <c r="G29" s="80"/>
      <c r="H29" s="80"/>
      <c r="I29" s="80"/>
      <c r="J29" s="80"/>
    </row>
    <row r="30" spans="1:13" ht="32.25" customHeight="1" x14ac:dyDescent="0.25">
      <c r="A30" s="94" t="s">
        <v>18</v>
      </c>
      <c r="B30" s="128" t="s">
        <v>19</v>
      </c>
      <c r="C30" s="128"/>
      <c r="D30" s="129"/>
      <c r="E30" s="129"/>
      <c r="F30" s="129"/>
      <c r="G30" s="129"/>
      <c r="H30" s="129"/>
      <c r="I30" s="130"/>
      <c r="J30" s="131"/>
    </row>
    <row r="31" spans="1:13" x14ac:dyDescent="0.25">
      <c r="J31" s="110"/>
    </row>
  </sheetData>
  <sheetProtection algorithmName="SHA-512" hashValue="SCQHj6Kud2v2hk0IBRMWeZhSJ2gpOvQn9BGOE0SXu0yPOIfMFYG7JAG878WwDDvl5lQFrh2jZx1GjSM9184EGA==" saltValue="xaRcxCuNwMnBI8fhGFYgjw==" spinCount="100000" sheet="1" objects="1" scenarios="1" selectLockedCells="1" selectUnlockedCells="1"/>
  <mergeCells count="11">
    <mergeCell ref="B30:H30"/>
    <mergeCell ref="I30:J30"/>
    <mergeCell ref="G3:I3"/>
    <mergeCell ref="F1:H1"/>
    <mergeCell ref="F2:H2"/>
    <mergeCell ref="C4:K4"/>
    <mergeCell ref="A4:B4"/>
    <mergeCell ref="A23:M23"/>
    <mergeCell ref="A24:M25"/>
    <mergeCell ref="B28:H28"/>
    <mergeCell ref="I28:J28"/>
  </mergeCells>
  <conditionalFormatting sqref="F3">
    <cfRule type="expression" dxfId="13" priority="2">
      <formula>$F$2=0</formula>
    </cfRule>
  </conditionalFormatting>
  <conditionalFormatting sqref="C4:K4">
    <cfRule type="containsBlanks" dxfId="12" priority="1">
      <formula>LEN(TRIM(C4))=0</formula>
    </cfRule>
  </conditionalFormatting>
  <dataValidations count="1">
    <dataValidation type="list" errorStyle="warning" allowBlank="1" showInputMessage="1" showErrorMessage="1" errorTitle="Check Session" error="Please select session from list. If different dates are desired, please discuss with dean." promptTitle="Select Perferred Session" prompt="Click on arrow to select perferred summer session." sqref="C7:C22">
      <formula1>$M$2:$M$5</formula1>
    </dataValidation>
  </dataValidations>
  <pageMargins left="0.2" right="0.2" top="0.4" bottom="0.5" header="0.3" footer="0.32"/>
  <pageSetup scale="65" orientation="landscape" r:id="rId1"/>
  <headerFooter>
    <oddFooter>&amp;L&amp;A&amp;R&amp;9&amp;P of &amp;N</oddFooter>
  </headerFooter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247650</xdr:rowOff>
                  </from>
                  <to>
                    <xdr:col>8</xdr:col>
                    <xdr:colOff>1009650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304800</xdr:rowOff>
                  </from>
                  <to>
                    <xdr:col>10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27</xdr:row>
                    <xdr:rowOff>247650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8</xdr:col>
                    <xdr:colOff>247650</xdr:colOff>
                    <xdr:row>29</xdr:row>
                    <xdr:rowOff>285750</xdr:rowOff>
                  </from>
                  <to>
                    <xdr:col>8</xdr:col>
                    <xdr:colOff>1228725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56"/>
  <sheetViews>
    <sheetView topLeftCell="C1" zoomScale="90" zoomScaleNormal="90" workbookViewId="0">
      <pane ySplit="5" topLeftCell="A6" activePane="bottomLeft" state="frozen"/>
      <selection pane="bottomLeft" activeCell="L6" sqref="L6"/>
    </sheetView>
  </sheetViews>
  <sheetFormatPr defaultColWidth="9.140625" defaultRowHeight="15" x14ac:dyDescent="0.25"/>
  <cols>
    <col min="1" max="1" width="10.140625" style="4" customWidth="1"/>
    <col min="2" max="2" width="24.42578125" style="4" bestFit="1" customWidth="1"/>
    <col min="3" max="3" width="9.85546875" style="4" customWidth="1"/>
    <col min="4" max="4" width="11.85546875" style="4" customWidth="1"/>
    <col min="5" max="5" width="9.85546875" style="4" customWidth="1"/>
    <col min="6" max="6" width="7.7109375" style="4" customWidth="1"/>
    <col min="7" max="7" width="8.140625" style="4" customWidth="1"/>
    <col min="8" max="8" width="22.5703125" style="4" bestFit="1" customWidth="1"/>
    <col min="9" max="9" width="10.85546875" style="4" customWidth="1"/>
    <col min="10" max="10" width="9.140625" style="4"/>
    <col min="11" max="11" width="15.42578125" style="4" customWidth="1"/>
    <col min="12" max="12" width="38.7109375" style="4" customWidth="1"/>
    <col min="13" max="16384" width="9.140625" style="4"/>
  </cols>
  <sheetData>
    <row r="1" spans="1:12" ht="30" customHeight="1" x14ac:dyDescent="0.25">
      <c r="C1" s="79" t="s">
        <v>0</v>
      </c>
      <c r="D1" s="79" t="s">
        <v>1</v>
      </c>
      <c r="E1" s="134" t="s">
        <v>24</v>
      </c>
      <c r="F1" s="135"/>
      <c r="G1" s="136"/>
      <c r="H1" s="79" t="str">
        <f>'Summary &lt;Start Here&gt;'!C1</f>
        <v>21-22 FTEF Allocation</v>
      </c>
      <c r="I1" s="109" t="str">
        <f>'Summary &lt;Start Here&gt;'!B9&amp;" FTEF"</f>
        <v>Fall 21-22 FTEF</v>
      </c>
      <c r="J1" s="25" t="s">
        <v>3</v>
      </c>
      <c r="K1" s="23" t="s">
        <v>4</v>
      </c>
    </row>
    <row r="2" spans="1:12" x14ac:dyDescent="0.25">
      <c r="C2" s="107" t="s">
        <v>20</v>
      </c>
      <c r="D2" s="112" t="str">
        <f>MID('Summary &lt;Start Here&gt;'!A2,3,2)</f>
        <v>21</v>
      </c>
      <c r="E2" s="137" t="str">
        <f>'Summary &lt;Start Here&gt;'!B2</f>
        <v>LIS</v>
      </c>
      <c r="F2" s="137"/>
      <c r="G2" s="137"/>
      <c r="H2" s="16">
        <f>'Summary &lt;Start Here&gt;'!C2</f>
        <v>0.4</v>
      </c>
      <c r="I2" s="2">
        <f>SUM(I6:I30)</f>
        <v>0.2</v>
      </c>
      <c r="J2" s="3">
        <f>SUM(J6:J30)</f>
        <v>3.5</v>
      </c>
      <c r="K2" s="14">
        <f>J2/I2</f>
        <v>17.5</v>
      </c>
    </row>
    <row r="3" spans="1:12" ht="19.5" customHeight="1" x14ac:dyDescent="0.25">
      <c r="A3" s="77"/>
      <c r="B3" s="88"/>
      <c r="C3" s="88"/>
      <c r="D3" s="88"/>
      <c r="E3" s="89" t="s">
        <v>120</v>
      </c>
      <c r="F3" s="132" t="str">
        <f>"Remaining FTEF for "&amp;'Summary &lt;Start Here&gt;'!A2</f>
        <v>Remaining FTEF for 2021-22</v>
      </c>
      <c r="G3" s="132"/>
      <c r="H3" s="132"/>
      <c r="I3" s="2">
        <f>'Summary &lt;Start Here&gt;'!C2-Summer!J2-Fall!I2-Spring!I2</f>
        <v>0</v>
      </c>
      <c r="J3" s="10"/>
      <c r="K3" s="10"/>
    </row>
    <row r="4" spans="1:12" ht="19.5" customHeight="1" x14ac:dyDescent="0.25">
      <c r="A4" s="153" t="s">
        <v>6</v>
      </c>
      <c r="B4" s="153"/>
      <c r="C4" s="138" t="str">
        <f>'Summary &lt;Start Here&gt;'!B5</f>
        <v>Jane McKenna</v>
      </c>
      <c r="D4" s="138"/>
      <c r="E4" s="138"/>
      <c r="F4" s="138"/>
      <c r="G4" s="138"/>
      <c r="H4" s="138"/>
      <c r="I4" s="138"/>
      <c r="J4" s="138"/>
      <c r="K4" s="138"/>
    </row>
    <row r="5" spans="1:12" ht="78.599999999999994" customHeight="1" x14ac:dyDescent="0.25">
      <c r="A5" s="17" t="s">
        <v>7</v>
      </c>
      <c r="B5" s="18" t="s">
        <v>8</v>
      </c>
      <c r="C5" s="19" t="s">
        <v>9</v>
      </c>
      <c r="D5" s="19" t="s">
        <v>25</v>
      </c>
      <c r="E5" s="20" t="s">
        <v>10</v>
      </c>
      <c r="F5" s="19" t="s">
        <v>11</v>
      </c>
      <c r="G5" s="21" t="s">
        <v>23</v>
      </c>
      <c r="H5" s="19" t="s">
        <v>30</v>
      </c>
      <c r="I5" s="22" t="s">
        <v>22</v>
      </c>
      <c r="J5" s="27" t="s">
        <v>12</v>
      </c>
      <c r="K5" s="23" t="s">
        <v>4</v>
      </c>
      <c r="L5" s="98" t="s">
        <v>13</v>
      </c>
    </row>
    <row r="6" spans="1:12" ht="15.75" customHeight="1" x14ac:dyDescent="0.25">
      <c r="A6" s="85" t="str">
        <f>$E$2</f>
        <v>LIS</v>
      </c>
      <c r="B6" s="29" t="s">
        <v>133</v>
      </c>
      <c r="C6" s="29">
        <v>35</v>
      </c>
      <c r="D6" s="29">
        <v>35</v>
      </c>
      <c r="E6" s="29">
        <v>1</v>
      </c>
      <c r="F6" s="34">
        <f t="shared" ref="F6:F8" si="0">D6*E6</f>
        <v>35</v>
      </c>
      <c r="G6" s="32">
        <v>3</v>
      </c>
      <c r="H6" s="32">
        <v>3</v>
      </c>
      <c r="I6" s="14">
        <f t="shared" ref="I6:I8" si="1">H6*E6/15</f>
        <v>0.2</v>
      </c>
      <c r="J6" s="15">
        <f t="shared" ref="J6:J8" si="2">(F6*G6*17.5)/525</f>
        <v>3.5</v>
      </c>
      <c r="K6" s="14">
        <f t="shared" ref="K6:K8" si="3">J6/I6</f>
        <v>17.5</v>
      </c>
      <c r="L6" s="122" t="s">
        <v>134</v>
      </c>
    </row>
    <row r="7" spans="1:12" ht="15.75" customHeight="1" x14ac:dyDescent="0.25">
      <c r="A7" s="85" t="str">
        <f t="shared" ref="A7:A30" si="4">$E$2</f>
        <v>LIS</v>
      </c>
      <c r="B7" s="47"/>
      <c r="C7" s="29"/>
      <c r="D7" s="29"/>
      <c r="E7" s="29"/>
      <c r="F7" s="34">
        <f t="shared" si="0"/>
        <v>0</v>
      </c>
      <c r="G7" s="32"/>
      <c r="H7" s="32"/>
      <c r="I7" s="14">
        <f t="shared" si="1"/>
        <v>0</v>
      </c>
      <c r="J7" s="15">
        <f t="shared" si="2"/>
        <v>0</v>
      </c>
      <c r="K7" s="14" t="e">
        <f t="shared" si="3"/>
        <v>#DIV/0!</v>
      </c>
      <c r="L7" s="121"/>
    </row>
    <row r="8" spans="1:12" ht="15.75" customHeight="1" x14ac:dyDescent="0.25">
      <c r="A8" s="85" t="str">
        <f t="shared" si="4"/>
        <v>LIS</v>
      </c>
      <c r="B8" s="47"/>
      <c r="C8" s="29"/>
      <c r="D8" s="29"/>
      <c r="E8" s="29"/>
      <c r="F8" s="34">
        <f t="shared" si="0"/>
        <v>0</v>
      </c>
      <c r="G8" s="32"/>
      <c r="H8" s="32"/>
      <c r="I8" s="14">
        <f t="shared" si="1"/>
        <v>0</v>
      </c>
      <c r="J8" s="15">
        <f t="shared" si="2"/>
        <v>0</v>
      </c>
      <c r="K8" s="14" t="e">
        <f t="shared" si="3"/>
        <v>#DIV/0!</v>
      </c>
      <c r="L8" s="121"/>
    </row>
    <row r="9" spans="1:12" ht="15.75" customHeight="1" x14ac:dyDescent="0.25">
      <c r="A9" s="85" t="str">
        <f t="shared" si="4"/>
        <v>LIS</v>
      </c>
      <c r="B9" s="29"/>
      <c r="C9" s="29"/>
      <c r="D9" s="29"/>
      <c r="E9" s="29"/>
      <c r="F9" s="34">
        <f t="shared" ref="F9:F29" si="5">D9*E9</f>
        <v>0</v>
      </c>
      <c r="G9" s="32"/>
      <c r="H9" s="32"/>
      <c r="I9" s="14">
        <f t="shared" ref="I9:I30" si="6">H9*E9/15</f>
        <v>0</v>
      </c>
      <c r="J9" s="15">
        <f t="shared" ref="J9:J30" si="7">(F9*G9*17.5)/525</f>
        <v>0</v>
      </c>
      <c r="K9" s="14" t="e">
        <f t="shared" ref="K9:K30" si="8">J9/I9</f>
        <v>#DIV/0!</v>
      </c>
      <c r="L9" s="121"/>
    </row>
    <row r="10" spans="1:12" ht="15.75" customHeight="1" x14ac:dyDescent="0.25">
      <c r="A10" s="85" t="str">
        <f t="shared" si="4"/>
        <v>LIS</v>
      </c>
      <c r="B10" s="47"/>
      <c r="C10" s="29"/>
      <c r="D10" s="29"/>
      <c r="E10" s="29"/>
      <c r="F10" s="34">
        <f t="shared" si="5"/>
        <v>0</v>
      </c>
      <c r="G10" s="32"/>
      <c r="H10" s="32"/>
      <c r="I10" s="14">
        <f t="shared" si="6"/>
        <v>0</v>
      </c>
      <c r="J10" s="15">
        <f t="shared" si="7"/>
        <v>0</v>
      </c>
      <c r="K10" s="14" t="e">
        <f t="shared" si="8"/>
        <v>#DIV/0!</v>
      </c>
      <c r="L10" s="121"/>
    </row>
    <row r="11" spans="1:12" ht="15.75" customHeight="1" x14ac:dyDescent="0.25">
      <c r="A11" s="85" t="str">
        <f t="shared" si="4"/>
        <v>LIS</v>
      </c>
      <c r="B11" s="47"/>
      <c r="C11" s="29"/>
      <c r="D11" s="29"/>
      <c r="E11" s="29"/>
      <c r="F11" s="34">
        <f t="shared" si="5"/>
        <v>0</v>
      </c>
      <c r="G11" s="32"/>
      <c r="H11" s="32"/>
      <c r="I11" s="14">
        <f t="shared" si="6"/>
        <v>0</v>
      </c>
      <c r="J11" s="15">
        <f t="shared" si="7"/>
        <v>0</v>
      </c>
      <c r="K11" s="14" t="e">
        <f t="shared" si="8"/>
        <v>#DIV/0!</v>
      </c>
      <c r="L11" s="121"/>
    </row>
    <row r="12" spans="1:12" ht="15.75" customHeight="1" x14ac:dyDescent="0.25">
      <c r="A12" s="85" t="str">
        <f t="shared" si="4"/>
        <v>LIS</v>
      </c>
      <c r="B12" s="47"/>
      <c r="C12" s="29"/>
      <c r="D12" s="29"/>
      <c r="E12" s="29"/>
      <c r="F12" s="34">
        <f t="shared" si="5"/>
        <v>0</v>
      </c>
      <c r="G12" s="32"/>
      <c r="H12" s="32"/>
      <c r="I12" s="14">
        <f t="shared" si="6"/>
        <v>0</v>
      </c>
      <c r="J12" s="15">
        <f t="shared" si="7"/>
        <v>0</v>
      </c>
      <c r="K12" s="14" t="e">
        <f t="shared" si="8"/>
        <v>#DIV/0!</v>
      </c>
      <c r="L12" s="121"/>
    </row>
    <row r="13" spans="1:12" ht="15.75" customHeight="1" x14ac:dyDescent="0.25">
      <c r="A13" s="85" t="str">
        <f t="shared" si="4"/>
        <v>LIS</v>
      </c>
      <c r="B13" s="47"/>
      <c r="C13" s="29"/>
      <c r="D13" s="29"/>
      <c r="E13" s="29"/>
      <c r="F13" s="34">
        <f t="shared" si="5"/>
        <v>0</v>
      </c>
      <c r="G13" s="32"/>
      <c r="H13" s="32"/>
      <c r="I13" s="14">
        <f t="shared" si="6"/>
        <v>0</v>
      </c>
      <c r="J13" s="15">
        <f t="shared" si="7"/>
        <v>0</v>
      </c>
      <c r="K13" s="14" t="e">
        <f t="shared" si="8"/>
        <v>#DIV/0!</v>
      </c>
      <c r="L13" s="121"/>
    </row>
    <row r="14" spans="1:12" ht="15.75" customHeight="1" x14ac:dyDescent="0.25">
      <c r="A14" s="85" t="str">
        <f t="shared" si="4"/>
        <v>LIS</v>
      </c>
      <c r="B14" s="47"/>
      <c r="C14" s="29"/>
      <c r="D14" s="29"/>
      <c r="E14" s="29"/>
      <c r="F14" s="34">
        <f t="shared" si="5"/>
        <v>0</v>
      </c>
      <c r="G14" s="32"/>
      <c r="H14" s="32"/>
      <c r="I14" s="14">
        <f t="shared" si="6"/>
        <v>0</v>
      </c>
      <c r="J14" s="15">
        <f t="shared" si="7"/>
        <v>0</v>
      </c>
      <c r="K14" s="14" t="e">
        <f t="shared" si="8"/>
        <v>#DIV/0!</v>
      </c>
      <c r="L14" s="121"/>
    </row>
    <row r="15" spans="1:12" ht="15.75" customHeight="1" x14ac:dyDescent="0.25">
      <c r="A15" s="85" t="str">
        <f t="shared" si="4"/>
        <v>LIS</v>
      </c>
      <c r="B15" s="47"/>
      <c r="C15" s="29"/>
      <c r="D15" s="29"/>
      <c r="E15" s="29"/>
      <c r="F15" s="34">
        <f t="shared" si="5"/>
        <v>0</v>
      </c>
      <c r="G15" s="32"/>
      <c r="H15" s="32"/>
      <c r="I15" s="14">
        <f t="shared" si="6"/>
        <v>0</v>
      </c>
      <c r="J15" s="15">
        <f t="shared" si="7"/>
        <v>0</v>
      </c>
      <c r="K15" s="14" t="e">
        <f t="shared" si="8"/>
        <v>#DIV/0!</v>
      </c>
      <c r="L15" s="121"/>
    </row>
    <row r="16" spans="1:12" ht="15.75" customHeight="1" x14ac:dyDescent="0.25">
      <c r="A16" s="85" t="str">
        <f t="shared" si="4"/>
        <v>LIS</v>
      </c>
      <c r="B16" s="47"/>
      <c r="C16" s="29"/>
      <c r="D16" s="29"/>
      <c r="E16" s="29"/>
      <c r="F16" s="34">
        <f t="shared" si="5"/>
        <v>0</v>
      </c>
      <c r="G16" s="32"/>
      <c r="H16" s="32"/>
      <c r="I16" s="14">
        <f t="shared" si="6"/>
        <v>0</v>
      </c>
      <c r="J16" s="15">
        <f t="shared" si="7"/>
        <v>0</v>
      </c>
      <c r="K16" s="14" t="e">
        <f t="shared" si="8"/>
        <v>#DIV/0!</v>
      </c>
      <c r="L16" s="121"/>
    </row>
    <row r="17" spans="1:12" ht="15.75" customHeight="1" x14ac:dyDescent="0.25">
      <c r="A17" s="85" t="str">
        <f t="shared" si="4"/>
        <v>LIS</v>
      </c>
      <c r="B17" s="47"/>
      <c r="C17" s="29"/>
      <c r="D17" s="29"/>
      <c r="E17" s="29"/>
      <c r="F17" s="34">
        <f t="shared" si="5"/>
        <v>0</v>
      </c>
      <c r="G17" s="32"/>
      <c r="H17" s="32"/>
      <c r="I17" s="14">
        <f t="shared" si="6"/>
        <v>0</v>
      </c>
      <c r="J17" s="15">
        <f t="shared" si="7"/>
        <v>0</v>
      </c>
      <c r="K17" s="14" t="e">
        <f t="shared" si="8"/>
        <v>#DIV/0!</v>
      </c>
      <c r="L17" s="121"/>
    </row>
    <row r="18" spans="1:12" ht="15.75" customHeight="1" x14ac:dyDescent="0.25">
      <c r="A18" s="85" t="str">
        <f t="shared" si="4"/>
        <v>LIS</v>
      </c>
      <c r="B18" s="47"/>
      <c r="C18" s="29"/>
      <c r="D18" s="29"/>
      <c r="E18" s="29"/>
      <c r="F18" s="34">
        <f t="shared" si="5"/>
        <v>0</v>
      </c>
      <c r="G18" s="32"/>
      <c r="H18" s="32"/>
      <c r="I18" s="14">
        <f t="shared" si="6"/>
        <v>0</v>
      </c>
      <c r="J18" s="15">
        <f t="shared" si="7"/>
        <v>0</v>
      </c>
      <c r="K18" s="14" t="e">
        <f t="shared" si="8"/>
        <v>#DIV/0!</v>
      </c>
      <c r="L18" s="121"/>
    </row>
    <row r="19" spans="1:12" ht="15.75" customHeight="1" x14ac:dyDescent="0.25">
      <c r="A19" s="85" t="str">
        <f t="shared" si="4"/>
        <v>LIS</v>
      </c>
      <c r="B19" s="47"/>
      <c r="C19" s="29"/>
      <c r="D19" s="29"/>
      <c r="E19" s="29"/>
      <c r="F19" s="34">
        <f t="shared" si="5"/>
        <v>0</v>
      </c>
      <c r="G19" s="32"/>
      <c r="H19" s="32"/>
      <c r="I19" s="14">
        <f t="shared" si="6"/>
        <v>0</v>
      </c>
      <c r="J19" s="15">
        <f t="shared" si="7"/>
        <v>0</v>
      </c>
      <c r="K19" s="14" t="e">
        <f t="shared" si="8"/>
        <v>#DIV/0!</v>
      </c>
      <c r="L19" s="121"/>
    </row>
    <row r="20" spans="1:12" ht="15.75" customHeight="1" x14ac:dyDescent="0.25">
      <c r="A20" s="85" t="str">
        <f t="shared" si="4"/>
        <v>LIS</v>
      </c>
      <c r="B20" s="47"/>
      <c r="C20" s="29"/>
      <c r="D20" s="29"/>
      <c r="E20" s="29"/>
      <c r="F20" s="34">
        <f t="shared" si="5"/>
        <v>0</v>
      </c>
      <c r="G20" s="32"/>
      <c r="H20" s="32"/>
      <c r="I20" s="14">
        <f t="shared" si="6"/>
        <v>0</v>
      </c>
      <c r="J20" s="15">
        <f t="shared" si="7"/>
        <v>0</v>
      </c>
      <c r="K20" s="14" t="e">
        <f t="shared" si="8"/>
        <v>#DIV/0!</v>
      </c>
      <c r="L20" s="121"/>
    </row>
    <row r="21" spans="1:12" ht="15.75" customHeight="1" x14ac:dyDescent="0.25">
      <c r="A21" s="85" t="str">
        <f t="shared" si="4"/>
        <v>LIS</v>
      </c>
      <c r="B21" s="47"/>
      <c r="C21" s="29"/>
      <c r="D21" s="29"/>
      <c r="E21" s="29"/>
      <c r="F21" s="34">
        <f t="shared" si="5"/>
        <v>0</v>
      </c>
      <c r="G21" s="32"/>
      <c r="H21" s="32"/>
      <c r="I21" s="14">
        <f t="shared" si="6"/>
        <v>0</v>
      </c>
      <c r="J21" s="15">
        <f t="shared" si="7"/>
        <v>0</v>
      </c>
      <c r="K21" s="14" t="e">
        <f t="shared" si="8"/>
        <v>#DIV/0!</v>
      </c>
      <c r="L21" s="121"/>
    </row>
    <row r="22" spans="1:12" ht="15.75" customHeight="1" x14ac:dyDescent="0.25">
      <c r="A22" s="85" t="str">
        <f t="shared" si="4"/>
        <v>LIS</v>
      </c>
      <c r="B22" s="29"/>
      <c r="C22" s="29"/>
      <c r="D22" s="29"/>
      <c r="E22" s="29"/>
      <c r="F22" s="34">
        <f t="shared" si="5"/>
        <v>0</v>
      </c>
      <c r="G22" s="32"/>
      <c r="H22" s="32"/>
      <c r="I22" s="14">
        <f t="shared" si="6"/>
        <v>0</v>
      </c>
      <c r="J22" s="15">
        <f t="shared" si="7"/>
        <v>0</v>
      </c>
      <c r="K22" s="14" t="e">
        <f t="shared" si="8"/>
        <v>#DIV/0!</v>
      </c>
      <c r="L22" s="121"/>
    </row>
    <row r="23" spans="1:12" ht="15.75" customHeight="1" x14ac:dyDescent="0.25">
      <c r="A23" s="85" t="str">
        <f t="shared" si="4"/>
        <v>LIS</v>
      </c>
      <c r="B23" s="29"/>
      <c r="C23" s="29"/>
      <c r="D23" s="29"/>
      <c r="E23" s="29"/>
      <c r="F23" s="34">
        <f t="shared" si="5"/>
        <v>0</v>
      </c>
      <c r="G23" s="32"/>
      <c r="H23" s="32"/>
      <c r="I23" s="14">
        <f t="shared" si="6"/>
        <v>0</v>
      </c>
      <c r="J23" s="15">
        <f t="shared" si="7"/>
        <v>0</v>
      </c>
      <c r="K23" s="14" t="e">
        <f t="shared" si="8"/>
        <v>#DIV/0!</v>
      </c>
      <c r="L23" s="121"/>
    </row>
    <row r="24" spans="1:12" ht="15.75" customHeight="1" x14ac:dyDescent="0.25">
      <c r="A24" s="85" t="str">
        <f t="shared" si="4"/>
        <v>LIS</v>
      </c>
      <c r="B24" s="47"/>
      <c r="C24" s="29"/>
      <c r="D24" s="29"/>
      <c r="E24" s="29"/>
      <c r="F24" s="34">
        <f t="shared" si="5"/>
        <v>0</v>
      </c>
      <c r="G24" s="32"/>
      <c r="H24" s="32"/>
      <c r="I24" s="14">
        <f t="shared" si="6"/>
        <v>0</v>
      </c>
      <c r="J24" s="15">
        <f t="shared" si="7"/>
        <v>0</v>
      </c>
      <c r="K24" s="14" t="e">
        <f t="shared" si="8"/>
        <v>#DIV/0!</v>
      </c>
      <c r="L24" s="121"/>
    </row>
    <row r="25" spans="1:12" ht="15.75" customHeight="1" x14ac:dyDescent="0.25">
      <c r="A25" s="85" t="str">
        <f t="shared" si="4"/>
        <v>LIS</v>
      </c>
      <c r="B25" s="29"/>
      <c r="C25" s="29"/>
      <c r="D25" s="29"/>
      <c r="E25" s="29"/>
      <c r="F25" s="34">
        <f t="shared" si="5"/>
        <v>0</v>
      </c>
      <c r="G25" s="32"/>
      <c r="H25" s="32"/>
      <c r="I25" s="14">
        <f t="shared" si="6"/>
        <v>0</v>
      </c>
      <c r="J25" s="15">
        <f t="shared" si="7"/>
        <v>0</v>
      </c>
      <c r="K25" s="14" t="e">
        <f t="shared" si="8"/>
        <v>#DIV/0!</v>
      </c>
      <c r="L25" s="121"/>
    </row>
    <row r="26" spans="1:12" ht="15.75" customHeight="1" x14ac:dyDescent="0.25">
      <c r="A26" s="85" t="str">
        <f t="shared" si="4"/>
        <v>LIS</v>
      </c>
      <c r="B26" s="29"/>
      <c r="C26" s="29"/>
      <c r="D26" s="29"/>
      <c r="E26" s="29"/>
      <c r="F26" s="34">
        <f t="shared" si="5"/>
        <v>0</v>
      </c>
      <c r="G26" s="32"/>
      <c r="H26" s="32"/>
      <c r="I26" s="14">
        <f t="shared" si="6"/>
        <v>0</v>
      </c>
      <c r="J26" s="15">
        <f t="shared" si="7"/>
        <v>0</v>
      </c>
      <c r="K26" s="14" t="e">
        <f t="shared" si="8"/>
        <v>#DIV/0!</v>
      </c>
      <c r="L26" s="121"/>
    </row>
    <row r="27" spans="1:12" ht="15.75" customHeight="1" x14ac:dyDescent="0.25">
      <c r="A27" s="85" t="str">
        <f t="shared" si="4"/>
        <v>LIS</v>
      </c>
      <c r="B27" s="29"/>
      <c r="C27" s="29"/>
      <c r="D27" s="29"/>
      <c r="E27" s="29"/>
      <c r="F27" s="34">
        <f t="shared" si="5"/>
        <v>0</v>
      </c>
      <c r="G27" s="32"/>
      <c r="H27" s="32"/>
      <c r="I27" s="14">
        <f t="shared" si="6"/>
        <v>0</v>
      </c>
      <c r="J27" s="15">
        <f t="shared" si="7"/>
        <v>0</v>
      </c>
      <c r="K27" s="14" t="e">
        <f t="shared" si="8"/>
        <v>#DIV/0!</v>
      </c>
      <c r="L27" s="121"/>
    </row>
    <row r="28" spans="1:12" ht="15.75" customHeight="1" x14ac:dyDescent="0.25">
      <c r="A28" s="85" t="str">
        <f t="shared" si="4"/>
        <v>LIS</v>
      </c>
      <c r="B28" s="29"/>
      <c r="C28" s="29"/>
      <c r="D28" s="29"/>
      <c r="E28" s="29"/>
      <c r="F28" s="34">
        <f t="shared" si="5"/>
        <v>0</v>
      </c>
      <c r="G28" s="32"/>
      <c r="H28" s="32"/>
      <c r="I28" s="14">
        <f t="shared" si="6"/>
        <v>0</v>
      </c>
      <c r="J28" s="15">
        <f t="shared" si="7"/>
        <v>0</v>
      </c>
      <c r="K28" s="14" t="e">
        <f t="shared" si="8"/>
        <v>#DIV/0!</v>
      </c>
      <c r="L28" s="121"/>
    </row>
    <row r="29" spans="1:12" ht="15.75" customHeight="1" x14ac:dyDescent="0.25">
      <c r="A29" s="85" t="str">
        <f t="shared" si="4"/>
        <v>LIS</v>
      </c>
      <c r="B29" s="29"/>
      <c r="C29" s="29"/>
      <c r="D29" s="29"/>
      <c r="E29" s="29"/>
      <c r="F29" s="34">
        <f t="shared" si="5"/>
        <v>0</v>
      </c>
      <c r="G29" s="32"/>
      <c r="H29" s="32"/>
      <c r="I29" s="14">
        <f t="shared" si="6"/>
        <v>0</v>
      </c>
      <c r="J29" s="15">
        <f t="shared" si="7"/>
        <v>0</v>
      </c>
      <c r="K29" s="14" t="e">
        <f t="shared" si="8"/>
        <v>#DIV/0!</v>
      </c>
      <c r="L29" s="121"/>
    </row>
    <row r="30" spans="1:12" ht="15.75" customHeight="1" x14ac:dyDescent="0.25">
      <c r="A30" s="85" t="str">
        <f t="shared" si="4"/>
        <v>LIS</v>
      </c>
      <c r="B30" s="29"/>
      <c r="C30" s="29"/>
      <c r="D30" s="29"/>
      <c r="E30" s="29"/>
      <c r="F30" s="34">
        <f t="shared" ref="F30" si="9">D30*E30</f>
        <v>0</v>
      </c>
      <c r="G30" s="32"/>
      <c r="H30" s="32"/>
      <c r="I30" s="14">
        <f t="shared" si="6"/>
        <v>0</v>
      </c>
      <c r="J30" s="15">
        <f t="shared" si="7"/>
        <v>0</v>
      </c>
      <c r="K30" s="14" t="e">
        <f t="shared" si="8"/>
        <v>#DIV/0!</v>
      </c>
      <c r="L30" s="121"/>
    </row>
    <row r="31" spans="1:12" ht="18.75" customHeight="1" x14ac:dyDescent="0.25">
      <c r="A31" s="140" t="s">
        <v>14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2"/>
    </row>
    <row r="32" spans="1:12" ht="61.5" customHeight="1" x14ac:dyDescent="0.25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8"/>
    </row>
    <row r="33" spans="1:12" ht="12" customHeight="1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88"/>
    </row>
    <row r="34" spans="1:12" ht="15.75" thickBot="1" x14ac:dyDescent="0.3">
      <c r="A34" s="92" t="s">
        <v>15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2" ht="30" customHeight="1" thickTop="1" x14ac:dyDescent="0.25">
      <c r="A35" s="94" t="s">
        <v>16</v>
      </c>
      <c r="B35" s="149" t="s">
        <v>17</v>
      </c>
      <c r="C35" s="150"/>
      <c r="D35" s="150"/>
      <c r="E35" s="150"/>
      <c r="F35" s="150"/>
      <c r="G35" s="150"/>
      <c r="H35" s="151"/>
      <c r="I35" s="152"/>
    </row>
    <row r="36" spans="1:12" ht="12" customHeight="1" x14ac:dyDescent="0.25">
      <c r="B36" s="80"/>
      <c r="C36" s="80"/>
      <c r="D36" s="80"/>
      <c r="E36" s="80"/>
      <c r="F36" s="80"/>
      <c r="G36" s="80"/>
      <c r="H36" s="80"/>
      <c r="I36" s="80"/>
    </row>
    <row r="37" spans="1:12" ht="32.25" customHeight="1" x14ac:dyDescent="0.25">
      <c r="A37" s="94" t="s">
        <v>18</v>
      </c>
      <c r="B37" s="128" t="s">
        <v>19</v>
      </c>
      <c r="C37" s="129"/>
      <c r="D37" s="129"/>
      <c r="E37" s="129"/>
      <c r="F37" s="129"/>
      <c r="G37" s="129"/>
      <c r="H37" s="130"/>
      <c r="I37" s="131"/>
    </row>
    <row r="38" spans="1:12" x14ac:dyDescent="0.25">
      <c r="I38" s="110"/>
    </row>
    <row r="39" spans="1:12" s="99" customFormat="1" x14ac:dyDescent="0.25"/>
    <row r="40" spans="1:12" s="99" customFormat="1" x14ac:dyDescent="0.25"/>
    <row r="41" spans="1:12" s="99" customFormat="1" x14ac:dyDescent="0.25"/>
    <row r="42" spans="1:12" s="99" customFormat="1" x14ac:dyDescent="0.25"/>
    <row r="43" spans="1:12" s="99" customFormat="1" x14ac:dyDescent="0.25"/>
    <row r="44" spans="1:12" s="99" customFormat="1" x14ac:dyDescent="0.25"/>
    <row r="45" spans="1:12" s="99" customFormat="1" x14ac:dyDescent="0.25"/>
    <row r="46" spans="1:12" s="99" customFormat="1" x14ac:dyDescent="0.25"/>
    <row r="47" spans="1:12" s="99" customFormat="1" x14ac:dyDescent="0.25"/>
    <row r="48" spans="1:12" s="99" customFormat="1" x14ac:dyDescent="0.25"/>
    <row r="49" s="99" customFormat="1" x14ac:dyDescent="0.25"/>
    <row r="50" s="99" customFormat="1" x14ac:dyDescent="0.25"/>
    <row r="51" s="99" customFormat="1" x14ac:dyDescent="0.25"/>
    <row r="52" s="99" customFormat="1" x14ac:dyDescent="0.25"/>
    <row r="53" s="99" customFormat="1" x14ac:dyDescent="0.25"/>
    <row r="54" s="99" customFormat="1" x14ac:dyDescent="0.25"/>
    <row r="55" s="99" customFormat="1" x14ac:dyDescent="0.25"/>
    <row r="56" s="99" customFormat="1" x14ac:dyDescent="0.25"/>
    <row r="57" s="99" customFormat="1" x14ac:dyDescent="0.25"/>
    <row r="58" s="99" customFormat="1" x14ac:dyDescent="0.25"/>
    <row r="59" s="99" customFormat="1" x14ac:dyDescent="0.25"/>
    <row r="60" s="99" customFormat="1" x14ac:dyDescent="0.25"/>
    <row r="61" s="99" customFormat="1" x14ac:dyDescent="0.25"/>
    <row r="62" s="99" customFormat="1" x14ac:dyDescent="0.25"/>
    <row r="63" s="99" customFormat="1" x14ac:dyDescent="0.25"/>
    <row r="64" s="99" customFormat="1" x14ac:dyDescent="0.25"/>
    <row r="65" s="99" customFormat="1" x14ac:dyDescent="0.25"/>
    <row r="66" s="99" customFormat="1" x14ac:dyDescent="0.25"/>
    <row r="67" s="99" customFormat="1" x14ac:dyDescent="0.25"/>
    <row r="68" s="99" customFormat="1" x14ac:dyDescent="0.25"/>
    <row r="69" s="99" customFormat="1" x14ac:dyDescent="0.25"/>
    <row r="70" s="99" customFormat="1" x14ac:dyDescent="0.25"/>
    <row r="71" s="99" customFormat="1" x14ac:dyDescent="0.25"/>
    <row r="72" s="99" customFormat="1" x14ac:dyDescent="0.25"/>
    <row r="73" s="99" customFormat="1" x14ac:dyDescent="0.25"/>
    <row r="74" s="99" customFormat="1" x14ac:dyDescent="0.25"/>
    <row r="75" s="99" customFormat="1" x14ac:dyDescent="0.25"/>
    <row r="76" s="99" customFormat="1" x14ac:dyDescent="0.25"/>
    <row r="77" s="99" customFormat="1" x14ac:dyDescent="0.25"/>
    <row r="78" s="99" customFormat="1" x14ac:dyDescent="0.25"/>
    <row r="79" s="99" customFormat="1" x14ac:dyDescent="0.25"/>
    <row r="80" s="99" customFormat="1" x14ac:dyDescent="0.25"/>
    <row r="81" s="99" customFormat="1" x14ac:dyDescent="0.25"/>
    <row r="82" s="99" customFormat="1" x14ac:dyDescent="0.25"/>
    <row r="83" s="99" customFormat="1" x14ac:dyDescent="0.25"/>
    <row r="84" s="99" customFormat="1" x14ac:dyDescent="0.25"/>
    <row r="85" s="99" customFormat="1" x14ac:dyDescent="0.25"/>
    <row r="86" s="99" customFormat="1" x14ac:dyDescent="0.25"/>
    <row r="87" s="99" customFormat="1" x14ac:dyDescent="0.25"/>
    <row r="88" s="99" customFormat="1" x14ac:dyDescent="0.25"/>
    <row r="89" s="99" customFormat="1" x14ac:dyDescent="0.25"/>
    <row r="90" s="99" customFormat="1" x14ac:dyDescent="0.25"/>
    <row r="91" s="99" customFormat="1" x14ac:dyDescent="0.25"/>
    <row r="92" s="99" customFormat="1" x14ac:dyDescent="0.25"/>
    <row r="93" s="99" customFormat="1" x14ac:dyDescent="0.25"/>
    <row r="94" s="99" customFormat="1" x14ac:dyDescent="0.25"/>
    <row r="95" s="99" customFormat="1" x14ac:dyDescent="0.25"/>
    <row r="96" s="99" customFormat="1" x14ac:dyDescent="0.25"/>
    <row r="97" s="99" customFormat="1" x14ac:dyDescent="0.25"/>
    <row r="98" s="99" customFormat="1" x14ac:dyDescent="0.25"/>
    <row r="99" s="99" customFormat="1" x14ac:dyDescent="0.25"/>
    <row r="100" s="99" customFormat="1" x14ac:dyDescent="0.25"/>
    <row r="101" s="99" customFormat="1" x14ac:dyDescent="0.25"/>
    <row r="102" s="99" customFormat="1" x14ac:dyDescent="0.25"/>
    <row r="103" s="99" customFormat="1" x14ac:dyDescent="0.25"/>
    <row r="104" s="99" customFormat="1" x14ac:dyDescent="0.25"/>
    <row r="105" s="99" customFormat="1" x14ac:dyDescent="0.25"/>
    <row r="106" s="99" customFormat="1" x14ac:dyDescent="0.25"/>
    <row r="107" s="99" customFormat="1" x14ac:dyDescent="0.25"/>
    <row r="108" s="99" customFormat="1" x14ac:dyDescent="0.25"/>
    <row r="109" s="99" customFormat="1" x14ac:dyDescent="0.25"/>
    <row r="110" s="99" customFormat="1" x14ac:dyDescent="0.25"/>
    <row r="111" s="99" customFormat="1" x14ac:dyDescent="0.25"/>
    <row r="112" s="99" customFormat="1" x14ac:dyDescent="0.25"/>
    <row r="113" s="99" customFormat="1" x14ac:dyDescent="0.25"/>
    <row r="114" s="99" customFormat="1" x14ac:dyDescent="0.25"/>
    <row r="115" s="99" customFormat="1" x14ac:dyDescent="0.25"/>
    <row r="116" s="99" customFormat="1" x14ac:dyDescent="0.25"/>
    <row r="117" s="99" customFormat="1" x14ac:dyDescent="0.25"/>
    <row r="118" s="99" customFormat="1" x14ac:dyDescent="0.25"/>
    <row r="119" s="99" customFormat="1" x14ac:dyDescent="0.25"/>
    <row r="120" s="99" customFormat="1" x14ac:dyDescent="0.25"/>
    <row r="121" s="99" customFormat="1" x14ac:dyDescent="0.25"/>
    <row r="122" s="99" customFormat="1" x14ac:dyDescent="0.25"/>
    <row r="123" s="99" customFormat="1" x14ac:dyDescent="0.25"/>
    <row r="124" s="99" customFormat="1" x14ac:dyDescent="0.25"/>
    <row r="125" s="99" customFormat="1" x14ac:dyDescent="0.25"/>
    <row r="126" s="99" customFormat="1" x14ac:dyDescent="0.25"/>
    <row r="127" s="99" customFormat="1" x14ac:dyDescent="0.25"/>
    <row r="128" s="99" customFormat="1" x14ac:dyDescent="0.25"/>
    <row r="129" s="99" customFormat="1" x14ac:dyDescent="0.25"/>
    <row r="130" s="99" customFormat="1" x14ac:dyDescent="0.25"/>
    <row r="131" s="99" customFormat="1" x14ac:dyDescent="0.25"/>
    <row r="132" s="99" customFormat="1" x14ac:dyDescent="0.25"/>
    <row r="133" s="99" customFormat="1" x14ac:dyDescent="0.25"/>
    <row r="134" s="99" customFormat="1" x14ac:dyDescent="0.25"/>
    <row r="135" s="99" customFormat="1" x14ac:dyDescent="0.25"/>
    <row r="136" s="99" customFormat="1" x14ac:dyDescent="0.25"/>
    <row r="137" s="99" customFormat="1" x14ac:dyDescent="0.25"/>
    <row r="138" s="99" customFormat="1" x14ac:dyDescent="0.25"/>
    <row r="139" s="99" customFormat="1" x14ac:dyDescent="0.25"/>
    <row r="140" s="99" customFormat="1" x14ac:dyDescent="0.25"/>
    <row r="141" s="99" customFormat="1" x14ac:dyDescent="0.25"/>
    <row r="142" s="99" customFormat="1" x14ac:dyDescent="0.25"/>
    <row r="143" s="99" customFormat="1" x14ac:dyDescent="0.25"/>
    <row r="144" s="99" customFormat="1" x14ac:dyDescent="0.25"/>
    <row r="145" s="99" customFormat="1" x14ac:dyDescent="0.25"/>
    <row r="146" s="99" customFormat="1" x14ac:dyDescent="0.25"/>
    <row r="147" s="99" customFormat="1" x14ac:dyDescent="0.25"/>
    <row r="148" s="99" customFormat="1" x14ac:dyDescent="0.25"/>
    <row r="149" s="99" customFormat="1" x14ac:dyDescent="0.25"/>
    <row r="150" s="99" customFormat="1" x14ac:dyDescent="0.25"/>
    <row r="151" s="99" customFormat="1" x14ac:dyDescent="0.25"/>
    <row r="152" s="99" customFormat="1" x14ac:dyDescent="0.25"/>
    <row r="153" s="99" customFormat="1" x14ac:dyDescent="0.25"/>
    <row r="154" s="99" customFormat="1" x14ac:dyDescent="0.25"/>
    <row r="155" s="99" customFormat="1" x14ac:dyDescent="0.25"/>
    <row r="156" s="99" customFormat="1" x14ac:dyDescent="0.25"/>
  </sheetData>
  <sheetProtection sheet="1" objects="1" scenarios="1" selectLockedCells="1"/>
  <mergeCells count="11">
    <mergeCell ref="B37:G37"/>
    <mergeCell ref="H37:I37"/>
    <mergeCell ref="F3:H3"/>
    <mergeCell ref="E1:G1"/>
    <mergeCell ref="E2:G2"/>
    <mergeCell ref="A4:B4"/>
    <mergeCell ref="C4:K4"/>
    <mergeCell ref="A31:L31"/>
    <mergeCell ref="A32:L32"/>
    <mergeCell ref="B35:G35"/>
    <mergeCell ref="H35:I35"/>
  </mergeCells>
  <conditionalFormatting sqref="E3">
    <cfRule type="expression" dxfId="11" priority="2">
      <formula>$E$2=0</formula>
    </cfRule>
  </conditionalFormatting>
  <conditionalFormatting sqref="C4:K4">
    <cfRule type="containsBlanks" dxfId="10" priority="1">
      <formula>LEN(TRIM(C4))=0</formula>
    </cfRule>
  </conditionalFormatting>
  <pageMargins left="0.2" right="0.2" top="0.4" bottom="0.5" header="0.3" footer="0.32"/>
  <pageSetup scale="68" orientation="landscape" r:id="rId1"/>
  <headerFooter>
    <oddFooter>&amp;L&amp;A&amp;R&amp;9&amp;P of &amp;N</oddFooter>
  </headerFooter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7</xdr:col>
                    <xdr:colOff>247650</xdr:colOff>
                    <xdr:row>34</xdr:row>
                    <xdr:rowOff>247650</xdr:rowOff>
                  </from>
                  <to>
                    <xdr:col>7</xdr:col>
                    <xdr:colOff>1009650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locked="0"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304800</xdr:rowOff>
                  </from>
                  <to>
                    <xdr:col>9</xdr:col>
                    <xdr:colOff>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8</xdr:col>
                    <xdr:colOff>28575</xdr:colOff>
                    <xdr:row>34</xdr:row>
                    <xdr:rowOff>247650</xdr:rowOff>
                  </from>
                  <to>
                    <xdr:col>9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36</xdr:row>
                    <xdr:rowOff>285750</xdr:rowOff>
                  </from>
                  <to>
                    <xdr:col>7</xdr:col>
                    <xdr:colOff>1228725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L61"/>
  <sheetViews>
    <sheetView topLeftCell="C1" zoomScale="90" zoomScaleNormal="90" workbookViewId="0">
      <pane ySplit="5" topLeftCell="A6" activePane="bottomLeft" state="frozen"/>
      <selection pane="bottomLeft" activeCell="L6" sqref="L6"/>
    </sheetView>
  </sheetViews>
  <sheetFormatPr defaultColWidth="9.140625" defaultRowHeight="15" x14ac:dyDescent="0.25"/>
  <cols>
    <col min="1" max="1" width="10.140625" style="4" customWidth="1"/>
    <col min="2" max="2" width="23.85546875" style="4" bestFit="1" customWidth="1"/>
    <col min="3" max="3" width="9.85546875" style="4" customWidth="1"/>
    <col min="4" max="4" width="11.85546875" style="4" customWidth="1"/>
    <col min="5" max="5" width="9.85546875" style="4" customWidth="1"/>
    <col min="6" max="6" width="7.7109375" style="4" customWidth="1"/>
    <col min="7" max="7" width="8.140625" style="4" customWidth="1"/>
    <col min="8" max="8" width="22.5703125" style="4" bestFit="1" customWidth="1"/>
    <col min="9" max="9" width="10.5703125" style="4" bestFit="1" customWidth="1"/>
    <col min="10" max="10" width="9.140625" style="4"/>
    <col min="11" max="11" width="15.42578125" style="4" customWidth="1"/>
    <col min="12" max="12" width="39.5703125" style="4" customWidth="1"/>
    <col min="13" max="16384" width="9.140625" style="4"/>
  </cols>
  <sheetData>
    <row r="1" spans="1:12" ht="30" customHeight="1" x14ac:dyDescent="0.25">
      <c r="C1" s="79" t="s">
        <v>0</v>
      </c>
      <c r="D1" s="79" t="s">
        <v>1</v>
      </c>
      <c r="E1" s="134" t="s">
        <v>24</v>
      </c>
      <c r="F1" s="135"/>
      <c r="G1" s="136"/>
      <c r="H1" s="79" t="str">
        <f>'Summary &lt;Start Here&gt;'!C1</f>
        <v>21-22 FTEF Allocation</v>
      </c>
      <c r="I1" s="109" t="str">
        <f>'Summary &lt;Start Here&gt;'!B10&amp;" FTEF"</f>
        <v>Sp 21-22 FTEF</v>
      </c>
      <c r="J1" s="25" t="s">
        <v>3</v>
      </c>
      <c r="K1" s="23" t="s">
        <v>4</v>
      </c>
      <c r="L1" s="100"/>
    </row>
    <row r="2" spans="1:12" x14ac:dyDescent="0.25">
      <c r="C2" s="107" t="s">
        <v>21</v>
      </c>
      <c r="D2" s="112" t="str">
        <f>RIGHT('Summary &lt;Start Here&gt;'!A2,2)</f>
        <v>22</v>
      </c>
      <c r="E2" s="137" t="str">
        <f>'Summary &lt;Start Here&gt;'!B2</f>
        <v>LIS</v>
      </c>
      <c r="F2" s="137"/>
      <c r="G2" s="137"/>
      <c r="H2" s="16">
        <f>'Summary &lt;Start Here&gt;'!C2</f>
        <v>0.4</v>
      </c>
      <c r="I2" s="2">
        <f>SUM(I6:I30)</f>
        <v>0.2</v>
      </c>
      <c r="J2" s="5">
        <f>SUM(J6:J30)</f>
        <v>3.5</v>
      </c>
      <c r="K2" s="14">
        <f>J2/I2</f>
        <v>17.5</v>
      </c>
    </row>
    <row r="3" spans="1:12" ht="19.5" customHeight="1" x14ac:dyDescent="0.25">
      <c r="A3" s="77"/>
      <c r="B3" s="88"/>
      <c r="C3" s="88"/>
      <c r="D3" s="88"/>
      <c r="E3" s="89" t="s">
        <v>120</v>
      </c>
      <c r="F3" s="132" t="str">
        <f>"Remaining FTEF for "&amp;'Summary &lt;Start Here&gt;'!A2</f>
        <v>Remaining FTEF for 2021-22</v>
      </c>
      <c r="G3" s="132"/>
      <c r="H3" s="132"/>
      <c r="I3" s="2">
        <f>'Summary &lt;Start Here&gt;'!C2-Summer!J2-Fall!I2-Spring!I2</f>
        <v>0</v>
      </c>
      <c r="J3" s="12"/>
      <c r="K3" s="12"/>
    </row>
    <row r="4" spans="1:12" ht="19.5" customHeight="1" x14ac:dyDescent="0.25">
      <c r="A4" s="153" t="s">
        <v>6</v>
      </c>
      <c r="B4" s="153"/>
      <c r="C4" s="138" t="str">
        <f>'Summary &lt;Start Here&gt;'!B5</f>
        <v>Jane McKenna</v>
      </c>
      <c r="D4" s="138"/>
      <c r="E4" s="138"/>
      <c r="F4" s="138"/>
      <c r="G4" s="138"/>
      <c r="H4" s="138"/>
      <c r="I4" s="138"/>
      <c r="J4" s="138"/>
      <c r="K4" s="10"/>
    </row>
    <row r="5" spans="1:12" ht="75" x14ac:dyDescent="0.25">
      <c r="A5" s="17" t="s">
        <v>7</v>
      </c>
      <c r="B5" s="18" t="s">
        <v>8</v>
      </c>
      <c r="C5" s="19" t="s">
        <v>9</v>
      </c>
      <c r="D5" s="19" t="s">
        <v>25</v>
      </c>
      <c r="E5" s="20" t="s">
        <v>10</v>
      </c>
      <c r="F5" s="19" t="s">
        <v>11</v>
      </c>
      <c r="G5" s="21" t="s">
        <v>23</v>
      </c>
      <c r="H5" s="19" t="s">
        <v>31</v>
      </c>
      <c r="I5" s="22" t="s">
        <v>22</v>
      </c>
      <c r="J5" s="27" t="s">
        <v>12</v>
      </c>
      <c r="K5" s="23" t="s">
        <v>4</v>
      </c>
      <c r="L5" s="98" t="s">
        <v>13</v>
      </c>
    </row>
    <row r="6" spans="1:12" ht="15.75" customHeight="1" x14ac:dyDescent="0.25">
      <c r="A6" s="101" t="str">
        <f>$E$2</f>
        <v>LIS</v>
      </c>
      <c r="B6" s="48" t="s">
        <v>133</v>
      </c>
      <c r="C6" s="29">
        <v>35</v>
      </c>
      <c r="D6" s="29">
        <v>35</v>
      </c>
      <c r="E6" s="29">
        <v>1</v>
      </c>
      <c r="F6" s="34">
        <f t="shared" ref="F6:F9" si="0">D6*E6</f>
        <v>35</v>
      </c>
      <c r="G6" s="32">
        <v>3</v>
      </c>
      <c r="H6" s="32">
        <v>3</v>
      </c>
      <c r="I6" s="14">
        <f t="shared" ref="I6:I9" si="1">H6*E6/15</f>
        <v>0.2</v>
      </c>
      <c r="J6" s="15">
        <f t="shared" ref="J6:J9" si="2">(F6*G6*17.5)/525</f>
        <v>3.5</v>
      </c>
      <c r="K6" s="14">
        <f t="shared" ref="K6:K9" si="3">J6/I6</f>
        <v>17.5</v>
      </c>
      <c r="L6" s="123" t="s">
        <v>135</v>
      </c>
    </row>
    <row r="7" spans="1:12" ht="15.75" customHeight="1" x14ac:dyDescent="0.25">
      <c r="A7" s="101" t="str">
        <f t="shared" ref="A7:A30" si="4">$E$2</f>
        <v>LIS</v>
      </c>
      <c r="B7" s="49"/>
      <c r="C7" s="29"/>
      <c r="D7" s="29"/>
      <c r="E7" s="29"/>
      <c r="F7" s="34">
        <f t="shared" si="0"/>
        <v>0</v>
      </c>
      <c r="G7" s="32"/>
      <c r="H7" s="32"/>
      <c r="I7" s="14">
        <f t="shared" si="1"/>
        <v>0</v>
      </c>
      <c r="J7" s="15">
        <f t="shared" si="2"/>
        <v>0</v>
      </c>
      <c r="K7" s="14" t="e">
        <f t="shared" si="3"/>
        <v>#DIV/0!</v>
      </c>
      <c r="L7" s="121"/>
    </row>
    <row r="8" spans="1:12" ht="15.75" customHeight="1" x14ac:dyDescent="0.25">
      <c r="A8" s="101" t="str">
        <f t="shared" si="4"/>
        <v>LIS</v>
      </c>
      <c r="B8" s="49"/>
      <c r="C8" s="29"/>
      <c r="D8" s="29"/>
      <c r="E8" s="29"/>
      <c r="F8" s="34">
        <f t="shared" si="0"/>
        <v>0</v>
      </c>
      <c r="G8" s="32"/>
      <c r="H8" s="32"/>
      <c r="I8" s="14">
        <f t="shared" si="1"/>
        <v>0</v>
      </c>
      <c r="J8" s="15">
        <f t="shared" si="2"/>
        <v>0</v>
      </c>
      <c r="K8" s="14" t="e">
        <f t="shared" si="3"/>
        <v>#DIV/0!</v>
      </c>
      <c r="L8" s="121"/>
    </row>
    <row r="9" spans="1:12" ht="15.75" customHeight="1" x14ac:dyDescent="0.25">
      <c r="A9" s="101" t="str">
        <f t="shared" si="4"/>
        <v>LIS</v>
      </c>
      <c r="B9" s="49"/>
      <c r="C9" s="29"/>
      <c r="D9" s="29"/>
      <c r="E9" s="29"/>
      <c r="F9" s="34">
        <f t="shared" si="0"/>
        <v>0</v>
      </c>
      <c r="G9" s="32"/>
      <c r="H9" s="32"/>
      <c r="I9" s="14">
        <f t="shared" si="1"/>
        <v>0</v>
      </c>
      <c r="J9" s="15">
        <f t="shared" si="2"/>
        <v>0</v>
      </c>
      <c r="K9" s="14" t="e">
        <f t="shared" si="3"/>
        <v>#DIV/0!</v>
      </c>
      <c r="L9" s="121"/>
    </row>
    <row r="10" spans="1:12" ht="15.75" customHeight="1" x14ac:dyDescent="0.25">
      <c r="A10" s="101" t="str">
        <f t="shared" si="4"/>
        <v>LIS</v>
      </c>
      <c r="B10" s="48"/>
      <c r="C10" s="29"/>
      <c r="D10" s="29"/>
      <c r="E10" s="29"/>
      <c r="F10" s="34">
        <f t="shared" ref="F10:F30" si="5">D10*E10</f>
        <v>0</v>
      </c>
      <c r="G10" s="32"/>
      <c r="H10" s="32"/>
      <c r="I10" s="14">
        <f t="shared" ref="I10:I30" si="6">H10*E10/15</f>
        <v>0</v>
      </c>
      <c r="J10" s="15">
        <f t="shared" ref="J10:J30" si="7">(F10*G10*17.5)/525</f>
        <v>0</v>
      </c>
      <c r="K10" s="14" t="e">
        <f t="shared" ref="K10:K30" si="8">J10/I10</f>
        <v>#DIV/0!</v>
      </c>
      <c r="L10" s="121"/>
    </row>
    <row r="11" spans="1:12" ht="15.75" customHeight="1" x14ac:dyDescent="0.25">
      <c r="A11" s="101" t="str">
        <f t="shared" si="4"/>
        <v>LIS</v>
      </c>
      <c r="B11" s="49"/>
      <c r="C11" s="29"/>
      <c r="D11" s="29"/>
      <c r="E11" s="29"/>
      <c r="F11" s="34">
        <f t="shared" si="5"/>
        <v>0</v>
      </c>
      <c r="G11" s="32"/>
      <c r="H11" s="32"/>
      <c r="I11" s="14">
        <f t="shared" si="6"/>
        <v>0</v>
      </c>
      <c r="J11" s="15">
        <f t="shared" si="7"/>
        <v>0</v>
      </c>
      <c r="K11" s="14" t="e">
        <f t="shared" si="8"/>
        <v>#DIV/0!</v>
      </c>
      <c r="L11" s="121"/>
    </row>
    <row r="12" spans="1:12" ht="15.75" customHeight="1" x14ac:dyDescent="0.25">
      <c r="A12" s="101" t="str">
        <f t="shared" si="4"/>
        <v>LIS</v>
      </c>
      <c r="B12" s="49"/>
      <c r="C12" s="29"/>
      <c r="D12" s="29"/>
      <c r="E12" s="29"/>
      <c r="F12" s="34">
        <f t="shared" si="5"/>
        <v>0</v>
      </c>
      <c r="G12" s="32"/>
      <c r="H12" s="32"/>
      <c r="I12" s="14">
        <f t="shared" si="6"/>
        <v>0</v>
      </c>
      <c r="J12" s="15">
        <f t="shared" si="7"/>
        <v>0</v>
      </c>
      <c r="K12" s="14" t="e">
        <f t="shared" si="8"/>
        <v>#DIV/0!</v>
      </c>
      <c r="L12" s="121"/>
    </row>
    <row r="13" spans="1:12" ht="15.75" customHeight="1" x14ac:dyDescent="0.25">
      <c r="A13" s="101" t="str">
        <f t="shared" si="4"/>
        <v>LIS</v>
      </c>
      <c r="B13" s="49"/>
      <c r="C13" s="29"/>
      <c r="D13" s="29"/>
      <c r="E13" s="29"/>
      <c r="F13" s="34">
        <f t="shared" si="5"/>
        <v>0</v>
      </c>
      <c r="G13" s="32"/>
      <c r="H13" s="32"/>
      <c r="I13" s="14">
        <f t="shared" si="6"/>
        <v>0</v>
      </c>
      <c r="J13" s="15">
        <f t="shared" si="7"/>
        <v>0</v>
      </c>
      <c r="K13" s="14" t="e">
        <f t="shared" si="8"/>
        <v>#DIV/0!</v>
      </c>
      <c r="L13" s="121"/>
    </row>
    <row r="14" spans="1:12" ht="15.75" customHeight="1" x14ac:dyDescent="0.25">
      <c r="A14" s="101" t="str">
        <f t="shared" si="4"/>
        <v>LIS</v>
      </c>
      <c r="B14" s="49"/>
      <c r="C14" s="29"/>
      <c r="D14" s="29"/>
      <c r="E14" s="29"/>
      <c r="F14" s="34">
        <f t="shared" si="5"/>
        <v>0</v>
      </c>
      <c r="G14" s="32"/>
      <c r="H14" s="32"/>
      <c r="I14" s="14">
        <f t="shared" si="6"/>
        <v>0</v>
      </c>
      <c r="J14" s="15">
        <f t="shared" si="7"/>
        <v>0</v>
      </c>
      <c r="K14" s="14" t="e">
        <f t="shared" si="8"/>
        <v>#DIV/0!</v>
      </c>
      <c r="L14" s="121"/>
    </row>
    <row r="15" spans="1:12" ht="15.75" customHeight="1" x14ac:dyDescent="0.25">
      <c r="A15" s="101" t="str">
        <f t="shared" si="4"/>
        <v>LIS</v>
      </c>
      <c r="B15" s="49"/>
      <c r="C15" s="29"/>
      <c r="D15" s="29"/>
      <c r="E15" s="29"/>
      <c r="F15" s="34">
        <f t="shared" si="5"/>
        <v>0</v>
      </c>
      <c r="G15" s="32"/>
      <c r="H15" s="32"/>
      <c r="I15" s="14">
        <f t="shared" si="6"/>
        <v>0</v>
      </c>
      <c r="J15" s="15">
        <f t="shared" si="7"/>
        <v>0</v>
      </c>
      <c r="K15" s="14" t="e">
        <f t="shared" si="8"/>
        <v>#DIV/0!</v>
      </c>
      <c r="L15" s="121"/>
    </row>
    <row r="16" spans="1:12" ht="15.75" customHeight="1" x14ac:dyDescent="0.25">
      <c r="A16" s="101" t="str">
        <f t="shared" si="4"/>
        <v>LIS</v>
      </c>
      <c r="B16" s="49"/>
      <c r="C16" s="29"/>
      <c r="D16" s="29"/>
      <c r="E16" s="29"/>
      <c r="F16" s="34">
        <f t="shared" si="5"/>
        <v>0</v>
      </c>
      <c r="G16" s="32"/>
      <c r="H16" s="32"/>
      <c r="I16" s="14">
        <f t="shared" si="6"/>
        <v>0</v>
      </c>
      <c r="J16" s="15">
        <f t="shared" si="7"/>
        <v>0</v>
      </c>
      <c r="K16" s="14" t="e">
        <f t="shared" si="8"/>
        <v>#DIV/0!</v>
      </c>
      <c r="L16" s="121"/>
    </row>
    <row r="17" spans="1:12" ht="15.75" customHeight="1" x14ac:dyDescent="0.25">
      <c r="A17" s="101" t="str">
        <f t="shared" si="4"/>
        <v>LIS</v>
      </c>
      <c r="B17" s="49"/>
      <c r="C17" s="29"/>
      <c r="D17" s="29"/>
      <c r="E17" s="29"/>
      <c r="F17" s="34">
        <f t="shared" si="5"/>
        <v>0</v>
      </c>
      <c r="G17" s="32"/>
      <c r="H17" s="32"/>
      <c r="I17" s="14">
        <f t="shared" si="6"/>
        <v>0</v>
      </c>
      <c r="J17" s="15">
        <f t="shared" si="7"/>
        <v>0</v>
      </c>
      <c r="K17" s="14" t="e">
        <f t="shared" si="8"/>
        <v>#DIV/0!</v>
      </c>
      <c r="L17" s="121"/>
    </row>
    <row r="18" spans="1:12" ht="15.75" customHeight="1" x14ac:dyDescent="0.25">
      <c r="A18" s="101" t="str">
        <f t="shared" si="4"/>
        <v>LIS</v>
      </c>
      <c r="B18" s="49"/>
      <c r="C18" s="29"/>
      <c r="D18" s="29"/>
      <c r="E18" s="29"/>
      <c r="F18" s="34">
        <f t="shared" si="5"/>
        <v>0</v>
      </c>
      <c r="G18" s="32"/>
      <c r="H18" s="32"/>
      <c r="I18" s="14">
        <f t="shared" si="6"/>
        <v>0</v>
      </c>
      <c r="J18" s="15">
        <f t="shared" si="7"/>
        <v>0</v>
      </c>
      <c r="K18" s="14" t="e">
        <f t="shared" si="8"/>
        <v>#DIV/0!</v>
      </c>
      <c r="L18" s="121"/>
    </row>
    <row r="19" spans="1:12" ht="15.75" customHeight="1" x14ac:dyDescent="0.25">
      <c r="A19" s="101" t="str">
        <f t="shared" si="4"/>
        <v>LIS</v>
      </c>
      <c r="B19" s="49"/>
      <c r="C19" s="29"/>
      <c r="D19" s="29"/>
      <c r="E19" s="29"/>
      <c r="F19" s="34">
        <f>D20*E20</f>
        <v>0</v>
      </c>
      <c r="G19" s="32"/>
      <c r="H19" s="32"/>
      <c r="I19" s="14">
        <f>H20*E20/15</f>
        <v>0</v>
      </c>
      <c r="J19" s="15">
        <f>(F20*G20*17.5)/525</f>
        <v>0</v>
      </c>
      <c r="K19" s="14" t="e">
        <f>J20/I20</f>
        <v>#DIV/0!</v>
      </c>
      <c r="L19" s="121"/>
    </row>
    <row r="20" spans="1:12" ht="15.75" customHeight="1" x14ac:dyDescent="0.25">
      <c r="A20" s="101" t="str">
        <f t="shared" si="4"/>
        <v>LIS</v>
      </c>
      <c r="B20" s="49"/>
      <c r="C20" s="29"/>
      <c r="D20" s="29"/>
      <c r="E20" s="29"/>
      <c r="F20" s="34">
        <f t="shared" si="5"/>
        <v>0</v>
      </c>
      <c r="G20" s="32"/>
      <c r="H20" s="32"/>
      <c r="I20" s="14">
        <f t="shared" si="6"/>
        <v>0</v>
      </c>
      <c r="J20" s="15">
        <f t="shared" si="7"/>
        <v>0</v>
      </c>
      <c r="K20" s="14" t="e">
        <f t="shared" si="8"/>
        <v>#DIV/0!</v>
      </c>
      <c r="L20" s="121"/>
    </row>
    <row r="21" spans="1:12" ht="15.75" customHeight="1" x14ac:dyDescent="0.25">
      <c r="A21" s="101" t="str">
        <f t="shared" si="4"/>
        <v>LIS</v>
      </c>
      <c r="B21" s="48"/>
      <c r="C21" s="29"/>
      <c r="D21" s="29"/>
      <c r="E21" s="29"/>
      <c r="F21" s="34">
        <f t="shared" si="5"/>
        <v>0</v>
      </c>
      <c r="G21" s="32"/>
      <c r="H21" s="32"/>
      <c r="I21" s="14">
        <f t="shared" si="6"/>
        <v>0</v>
      </c>
      <c r="J21" s="15">
        <f t="shared" si="7"/>
        <v>0</v>
      </c>
      <c r="K21" s="14" t="e">
        <f t="shared" si="8"/>
        <v>#DIV/0!</v>
      </c>
      <c r="L21" s="121"/>
    </row>
    <row r="22" spans="1:12" ht="15.75" customHeight="1" x14ac:dyDescent="0.25">
      <c r="A22" s="101" t="str">
        <f t="shared" si="4"/>
        <v>LIS</v>
      </c>
      <c r="B22" s="48"/>
      <c r="C22" s="29"/>
      <c r="D22" s="29"/>
      <c r="E22" s="29"/>
      <c r="F22" s="34">
        <f t="shared" si="5"/>
        <v>0</v>
      </c>
      <c r="G22" s="32"/>
      <c r="H22" s="32"/>
      <c r="I22" s="14">
        <f t="shared" si="6"/>
        <v>0</v>
      </c>
      <c r="J22" s="15">
        <f t="shared" si="7"/>
        <v>0</v>
      </c>
      <c r="K22" s="14" t="e">
        <f t="shared" si="8"/>
        <v>#DIV/0!</v>
      </c>
      <c r="L22" s="121"/>
    </row>
    <row r="23" spans="1:12" ht="15.75" customHeight="1" x14ac:dyDescent="0.25">
      <c r="A23" s="101" t="str">
        <f t="shared" si="4"/>
        <v>LIS</v>
      </c>
      <c r="B23" s="49"/>
      <c r="C23" s="29"/>
      <c r="D23" s="29"/>
      <c r="E23" s="29"/>
      <c r="F23" s="34">
        <f t="shared" si="5"/>
        <v>0</v>
      </c>
      <c r="G23" s="32"/>
      <c r="H23" s="32"/>
      <c r="I23" s="14">
        <f t="shared" si="6"/>
        <v>0</v>
      </c>
      <c r="J23" s="15">
        <f t="shared" si="7"/>
        <v>0</v>
      </c>
      <c r="K23" s="14" t="e">
        <f t="shared" si="8"/>
        <v>#DIV/0!</v>
      </c>
      <c r="L23" s="121"/>
    </row>
    <row r="24" spans="1:12" ht="15.75" customHeight="1" x14ac:dyDescent="0.25">
      <c r="A24" s="101" t="str">
        <f t="shared" si="4"/>
        <v>LIS</v>
      </c>
      <c r="B24" s="48"/>
      <c r="C24" s="29"/>
      <c r="D24" s="29"/>
      <c r="E24" s="29"/>
      <c r="F24" s="34">
        <f t="shared" si="5"/>
        <v>0</v>
      </c>
      <c r="G24" s="32"/>
      <c r="H24" s="32"/>
      <c r="I24" s="14">
        <f t="shared" si="6"/>
        <v>0</v>
      </c>
      <c r="J24" s="15">
        <f t="shared" si="7"/>
        <v>0</v>
      </c>
      <c r="K24" s="14" t="e">
        <f t="shared" si="8"/>
        <v>#DIV/0!</v>
      </c>
      <c r="L24" s="121"/>
    </row>
    <row r="25" spans="1:12" ht="15.75" customHeight="1" x14ac:dyDescent="0.25">
      <c r="A25" s="101" t="str">
        <f t="shared" si="4"/>
        <v>LIS</v>
      </c>
      <c r="B25" s="48"/>
      <c r="C25" s="29"/>
      <c r="D25" s="29"/>
      <c r="E25" s="29"/>
      <c r="F25" s="34">
        <f t="shared" si="5"/>
        <v>0</v>
      </c>
      <c r="G25" s="32"/>
      <c r="H25" s="32"/>
      <c r="I25" s="14">
        <f t="shared" si="6"/>
        <v>0</v>
      </c>
      <c r="J25" s="15">
        <f t="shared" si="7"/>
        <v>0</v>
      </c>
      <c r="K25" s="14" t="e">
        <f t="shared" si="8"/>
        <v>#DIV/0!</v>
      </c>
      <c r="L25" s="121"/>
    </row>
    <row r="26" spans="1:12" ht="15.75" customHeight="1" x14ac:dyDescent="0.25">
      <c r="A26" s="101" t="str">
        <f t="shared" si="4"/>
        <v>LIS</v>
      </c>
      <c r="B26" s="49"/>
      <c r="C26" s="29"/>
      <c r="D26" s="29"/>
      <c r="E26" s="29"/>
      <c r="F26" s="34">
        <f t="shared" si="5"/>
        <v>0</v>
      </c>
      <c r="G26" s="32"/>
      <c r="H26" s="32"/>
      <c r="I26" s="14">
        <f t="shared" si="6"/>
        <v>0</v>
      </c>
      <c r="J26" s="15">
        <f t="shared" si="7"/>
        <v>0</v>
      </c>
      <c r="K26" s="14" t="e">
        <f t="shared" si="8"/>
        <v>#DIV/0!</v>
      </c>
      <c r="L26" s="121"/>
    </row>
    <row r="27" spans="1:12" ht="15.75" customHeight="1" x14ac:dyDescent="0.25">
      <c r="A27" s="101" t="str">
        <f t="shared" si="4"/>
        <v>LIS</v>
      </c>
      <c r="B27" s="49"/>
      <c r="C27" s="29"/>
      <c r="D27" s="29"/>
      <c r="E27" s="29"/>
      <c r="F27" s="34">
        <f t="shared" si="5"/>
        <v>0</v>
      </c>
      <c r="G27" s="32"/>
      <c r="H27" s="32"/>
      <c r="I27" s="14">
        <f t="shared" si="6"/>
        <v>0</v>
      </c>
      <c r="J27" s="15">
        <f t="shared" si="7"/>
        <v>0</v>
      </c>
      <c r="K27" s="14" t="e">
        <f t="shared" si="8"/>
        <v>#DIV/0!</v>
      </c>
      <c r="L27" s="121"/>
    </row>
    <row r="28" spans="1:12" ht="15.75" customHeight="1" x14ac:dyDescent="0.25">
      <c r="A28" s="101" t="str">
        <f t="shared" si="4"/>
        <v>LIS</v>
      </c>
      <c r="B28" s="49"/>
      <c r="C28" s="29"/>
      <c r="D28" s="29"/>
      <c r="E28" s="29"/>
      <c r="F28" s="34">
        <f t="shared" si="5"/>
        <v>0</v>
      </c>
      <c r="G28" s="32"/>
      <c r="H28" s="32"/>
      <c r="I28" s="14">
        <f t="shared" si="6"/>
        <v>0</v>
      </c>
      <c r="J28" s="15">
        <f t="shared" si="7"/>
        <v>0</v>
      </c>
      <c r="K28" s="14" t="e">
        <f t="shared" si="8"/>
        <v>#DIV/0!</v>
      </c>
      <c r="L28" s="121"/>
    </row>
    <row r="29" spans="1:12" ht="15.75" customHeight="1" x14ac:dyDescent="0.25">
      <c r="A29" s="101" t="str">
        <f t="shared" si="4"/>
        <v>LIS</v>
      </c>
      <c r="B29" s="49"/>
      <c r="C29" s="29"/>
      <c r="D29" s="29"/>
      <c r="E29" s="29"/>
      <c r="F29" s="34">
        <f t="shared" si="5"/>
        <v>0</v>
      </c>
      <c r="G29" s="32"/>
      <c r="H29" s="32"/>
      <c r="I29" s="14">
        <f t="shared" si="6"/>
        <v>0</v>
      </c>
      <c r="J29" s="15">
        <f t="shared" si="7"/>
        <v>0</v>
      </c>
      <c r="K29" s="14" t="e">
        <f t="shared" si="8"/>
        <v>#DIV/0!</v>
      </c>
      <c r="L29" s="121"/>
    </row>
    <row r="30" spans="1:12" ht="15.75" customHeight="1" x14ac:dyDescent="0.25">
      <c r="A30" s="101" t="str">
        <f t="shared" si="4"/>
        <v>LIS</v>
      </c>
      <c r="B30" s="49"/>
      <c r="C30" s="29"/>
      <c r="D30" s="29"/>
      <c r="E30" s="29"/>
      <c r="F30" s="34">
        <f t="shared" si="5"/>
        <v>0</v>
      </c>
      <c r="G30" s="32"/>
      <c r="H30" s="32"/>
      <c r="I30" s="14">
        <f t="shared" si="6"/>
        <v>0</v>
      </c>
      <c r="J30" s="15">
        <f t="shared" si="7"/>
        <v>0</v>
      </c>
      <c r="K30" s="14" t="e">
        <f t="shared" si="8"/>
        <v>#DIV/0!</v>
      </c>
      <c r="L30" s="121"/>
    </row>
    <row r="31" spans="1:12" ht="18.75" customHeight="1" x14ac:dyDescent="0.25">
      <c r="A31" s="140" t="s">
        <v>14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2"/>
    </row>
    <row r="32" spans="1:12" s="102" customFormat="1" ht="60.75" customHeight="1" x14ac:dyDescent="0.25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54"/>
    </row>
    <row r="33" spans="1:12" x14ac:dyDescent="0.25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7"/>
    </row>
    <row r="34" spans="1:12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88"/>
    </row>
    <row r="35" spans="1:12" ht="15.75" thickBot="1" x14ac:dyDescent="0.3">
      <c r="A35" s="92" t="s">
        <v>15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2" ht="30" customHeight="1" thickTop="1" x14ac:dyDescent="0.25">
      <c r="A36" s="94" t="s">
        <v>16</v>
      </c>
      <c r="B36" s="149" t="s">
        <v>17</v>
      </c>
      <c r="C36" s="150"/>
      <c r="D36" s="150"/>
      <c r="E36" s="150"/>
      <c r="F36" s="150"/>
      <c r="G36" s="150"/>
      <c r="H36" s="99"/>
      <c r="I36" s="99"/>
    </row>
    <row r="37" spans="1:12" x14ac:dyDescent="0.25">
      <c r="B37" s="80"/>
      <c r="C37" s="80"/>
      <c r="D37" s="80"/>
      <c r="E37" s="80"/>
      <c r="F37" s="80"/>
      <c r="G37" s="80"/>
      <c r="H37" s="99"/>
      <c r="I37" s="99"/>
    </row>
    <row r="38" spans="1:12" ht="32.25" customHeight="1" x14ac:dyDescent="0.25">
      <c r="A38" s="94" t="s">
        <v>18</v>
      </c>
      <c r="B38" s="158" t="s">
        <v>19</v>
      </c>
      <c r="C38" s="158"/>
      <c r="D38" s="158"/>
      <c r="E38" s="158"/>
      <c r="F38" s="158"/>
      <c r="G38" s="158"/>
      <c r="H38" s="99"/>
      <c r="I38" s="99"/>
    </row>
    <row r="40" spans="1:12" x14ac:dyDescent="0.25">
      <c r="H40" s="99"/>
    </row>
    <row r="41" spans="1:12" x14ac:dyDescent="0.25">
      <c r="H41" s="99"/>
      <c r="I41" s="99"/>
    </row>
    <row r="42" spans="1:12" s="99" customFormat="1" x14ac:dyDescent="0.25"/>
    <row r="43" spans="1:12" s="99" customFormat="1" x14ac:dyDescent="0.25"/>
    <row r="44" spans="1:12" s="99" customFormat="1" x14ac:dyDescent="0.25"/>
    <row r="45" spans="1:12" s="99" customFormat="1" x14ac:dyDescent="0.25"/>
    <row r="46" spans="1:12" s="99" customFormat="1" x14ac:dyDescent="0.25"/>
    <row r="47" spans="1:12" s="99" customFormat="1" x14ac:dyDescent="0.25"/>
    <row r="48" spans="1:12" s="99" customFormat="1" x14ac:dyDescent="0.25"/>
    <row r="49" s="99" customFormat="1" x14ac:dyDescent="0.25"/>
    <row r="50" s="99" customFormat="1" x14ac:dyDescent="0.25"/>
    <row r="51" s="99" customFormat="1" x14ac:dyDescent="0.25"/>
    <row r="52" s="99" customFormat="1" x14ac:dyDescent="0.25"/>
    <row r="53" s="99" customFormat="1" x14ac:dyDescent="0.25"/>
    <row r="54" s="99" customFormat="1" x14ac:dyDescent="0.25"/>
    <row r="55" s="99" customFormat="1" x14ac:dyDescent="0.25"/>
    <row r="56" s="99" customFormat="1" x14ac:dyDescent="0.25"/>
    <row r="57" s="99" customFormat="1" x14ac:dyDescent="0.25"/>
    <row r="58" s="99" customFormat="1" x14ac:dyDescent="0.25"/>
    <row r="59" s="99" customFormat="1" x14ac:dyDescent="0.25"/>
    <row r="60" s="99" customFormat="1" x14ac:dyDescent="0.25"/>
    <row r="61" s="99" customFormat="1" x14ac:dyDescent="0.25"/>
  </sheetData>
  <sheetProtection sheet="1" objects="1" scenarios="1" selectLockedCells="1"/>
  <mergeCells count="9">
    <mergeCell ref="A32:L33"/>
    <mergeCell ref="B36:G36"/>
    <mergeCell ref="B38:G38"/>
    <mergeCell ref="F3:H3"/>
    <mergeCell ref="E1:G1"/>
    <mergeCell ref="E2:G2"/>
    <mergeCell ref="A31:L31"/>
    <mergeCell ref="C4:J4"/>
    <mergeCell ref="A4:B4"/>
  </mergeCells>
  <conditionalFormatting sqref="E3">
    <cfRule type="expression" dxfId="9" priority="2">
      <formula>$E$2=0</formula>
    </cfRule>
  </conditionalFormatting>
  <conditionalFormatting sqref="C4:J4">
    <cfRule type="containsBlanks" dxfId="8" priority="1">
      <formula>LEN(TRIM(C4))=0</formula>
    </cfRule>
  </conditionalFormatting>
  <pageMargins left="0.2" right="0.2" top="0.4" bottom="0.5" header="0.3" footer="0.32"/>
  <pageSetup scale="68" orientation="landscape" r:id="rId1"/>
  <headerFooter>
    <oddFooter>&amp;L&amp;A&amp;R&amp;9&amp;P of &amp;N</oddFooter>
  </headerFooter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7</xdr:col>
                    <xdr:colOff>247650</xdr:colOff>
                    <xdr:row>35</xdr:row>
                    <xdr:rowOff>247650</xdr:rowOff>
                  </from>
                  <to>
                    <xdr:col>7</xdr:col>
                    <xdr:colOff>1009650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locked="0"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304800</xdr:rowOff>
                  </from>
                  <to>
                    <xdr:col>9</xdr:col>
                    <xdr:colOff>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247650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36</xdr:row>
                    <xdr:rowOff>285750</xdr:rowOff>
                  </from>
                  <to>
                    <xdr:col>7</xdr:col>
                    <xdr:colOff>1228725</xdr:colOff>
                    <xdr:row>37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1"/>
  <sheetViews>
    <sheetView tabSelected="1" zoomScaleNormal="100" workbookViewId="0">
      <selection activeCell="G3" sqref="G3"/>
    </sheetView>
  </sheetViews>
  <sheetFormatPr defaultColWidth="9.140625" defaultRowHeight="15" x14ac:dyDescent="0.25"/>
  <cols>
    <col min="1" max="1" width="9.140625" style="4"/>
    <col min="2" max="2" width="19.42578125" style="4" customWidth="1"/>
    <col min="3" max="3" width="22" style="4" bestFit="1" customWidth="1"/>
    <col min="4" max="4" width="21" style="4" customWidth="1"/>
    <col min="5" max="5" width="3.7109375" style="4" hidden="1" customWidth="1"/>
    <col min="6" max="6" width="10.140625" style="4" customWidth="1"/>
    <col min="7" max="7" width="15.85546875" style="4" customWidth="1"/>
    <col min="8" max="16384" width="9.140625" style="4"/>
  </cols>
  <sheetData>
    <row r="1" spans="1:8" x14ac:dyDescent="0.25">
      <c r="A1" s="24" t="s">
        <v>1</v>
      </c>
      <c r="B1" s="24" t="s">
        <v>24</v>
      </c>
      <c r="C1" s="24" t="str">
        <f>RIGHT('Summary &lt;Start Here&gt;'!A2,5)&amp;" FTEF Allocation"</f>
        <v>21-22 FTEF Allocation</v>
      </c>
      <c r="D1" s="23" t="str">
        <f>RIGHT('Summary &lt;Start Here&gt;'!A2,5)&amp;" FTEF actual"</f>
        <v>21-22 FTEF actual</v>
      </c>
      <c r="E1" s="28" t="s">
        <v>2</v>
      </c>
      <c r="F1" s="25" t="s">
        <v>3</v>
      </c>
      <c r="G1" s="23" t="s">
        <v>33</v>
      </c>
    </row>
    <row r="2" spans="1:8" x14ac:dyDescent="0.25">
      <c r="A2" s="86" t="s">
        <v>127</v>
      </c>
      <c r="B2" s="96" t="s">
        <v>126</v>
      </c>
      <c r="C2" s="97">
        <v>0.4</v>
      </c>
      <c r="D2" s="113">
        <f>SUM(Summer!J2,Fall!I2,Spring!I2)</f>
        <v>0.4</v>
      </c>
      <c r="E2" s="2"/>
      <c r="F2" s="2">
        <f>Summer!K2+Fall!J2+Spring!J2</f>
        <v>7</v>
      </c>
      <c r="G2" s="46">
        <f>F2/D2</f>
        <v>17.5</v>
      </c>
    </row>
    <row r="3" spans="1:8" x14ac:dyDescent="0.25">
      <c r="A3" s="114" t="s">
        <v>124</v>
      </c>
      <c r="B3" s="88"/>
      <c r="C3" s="115" t="s">
        <v>116</v>
      </c>
      <c r="D3" s="116">
        <f>C2-D2</f>
        <v>0</v>
      </c>
      <c r="E3" s="99"/>
      <c r="F3" s="99"/>
      <c r="G3" s="99"/>
      <c r="H3" s="99"/>
    </row>
    <row r="4" spans="1:8" x14ac:dyDescent="0.25">
      <c r="C4" s="99"/>
      <c r="D4" s="99"/>
      <c r="E4" s="99"/>
      <c r="F4" s="99"/>
      <c r="G4" s="99"/>
      <c r="H4" s="99"/>
    </row>
    <row r="5" spans="1:8" x14ac:dyDescent="0.25">
      <c r="A5" s="117" t="s">
        <v>125</v>
      </c>
      <c r="B5" s="160" t="s">
        <v>128</v>
      </c>
      <c r="C5" s="160"/>
      <c r="D5" s="160"/>
      <c r="E5" s="160"/>
      <c r="F5" s="160"/>
      <c r="G5" s="160"/>
      <c r="H5" s="99"/>
    </row>
    <row r="6" spans="1:8" x14ac:dyDescent="0.25">
      <c r="C6" s="99"/>
      <c r="D6" s="99"/>
      <c r="E6" s="99"/>
      <c r="F6" s="99"/>
      <c r="G6" s="99"/>
      <c r="H6" s="99"/>
    </row>
    <row r="7" spans="1:8" x14ac:dyDescent="0.25">
      <c r="B7" s="159" t="s">
        <v>122</v>
      </c>
      <c r="C7" s="159"/>
      <c r="D7" s="99"/>
      <c r="E7" s="99"/>
      <c r="F7" s="99"/>
      <c r="G7" s="99"/>
      <c r="H7" s="99"/>
    </row>
    <row r="8" spans="1:8" x14ac:dyDescent="0.25">
      <c r="B8" s="118" t="str">
        <f>"Sum "&amp;RIGHT('Summary &lt;Start Here&gt;'!A2,5)</f>
        <v>Sum 21-22</v>
      </c>
      <c r="C8" s="113">
        <f>Summer!J2</f>
        <v>0</v>
      </c>
    </row>
    <row r="9" spans="1:8" x14ac:dyDescent="0.25">
      <c r="B9" s="118" t="str">
        <f>"Fall "&amp;RIGHT('Summary &lt;Start Here&gt;'!A2,5)</f>
        <v>Fall 21-22</v>
      </c>
      <c r="C9" s="113">
        <f>Fall!I2</f>
        <v>0.2</v>
      </c>
    </row>
    <row r="10" spans="1:8" x14ac:dyDescent="0.25">
      <c r="B10" s="118" t="str">
        <f>"Sp "&amp;RIGHT('Summary &lt;Start Here&gt;'!A2,5)</f>
        <v>Sp 21-22</v>
      </c>
      <c r="C10" s="113">
        <f>Spring!I2</f>
        <v>0.2</v>
      </c>
    </row>
    <row r="11" spans="1:8" x14ac:dyDescent="0.25">
      <c r="B11" s="119" t="s">
        <v>123</v>
      </c>
      <c r="C11" s="120">
        <f>SUM(C8:C10)</f>
        <v>0.4</v>
      </c>
    </row>
  </sheetData>
  <sheetProtection algorithmName="SHA-512" hashValue="qvvrZ2EglIWSoioC/kcNkP6bw1xGtpgC9vOj2u2EaXalUx3vsSo5fzjGJm8FkWemSWCWF0cO+Z9DIsRRV71nYQ==" saltValue="24qi8YBkaCaNtJYJK1yAYQ==" spinCount="100000" sheet="1" objects="1" scenarios="1" selectLockedCells="1" selectUnlockedCells="1"/>
  <mergeCells count="2">
    <mergeCell ref="B7:C7"/>
    <mergeCell ref="B5:G5"/>
  </mergeCells>
  <conditionalFormatting sqref="A2:C2">
    <cfRule type="containsBlanks" dxfId="7" priority="3">
      <formula>LEN(TRIM(A2))=0</formula>
    </cfRule>
  </conditionalFormatting>
  <conditionalFormatting sqref="B5:G5">
    <cfRule type="containsBlanks" dxfId="6" priority="1">
      <formula>LEN(TRIM(B5))=0</formula>
    </cfRule>
  </conditionalFormatting>
  <pageMargins left="0.2" right="0.2" top="0.4" bottom="0.5" header="0.3" footer="0.32"/>
  <pageSetup fitToHeight="2" orientation="landscape" r:id="rId1"/>
  <headerFooter>
    <oddFooter>&amp;L&amp;A&amp;R&amp;9&amp;P of &amp;N</oddFooter>
  </headerFooter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activeCell="J7" sqref="J7"/>
    </sheetView>
  </sheetViews>
  <sheetFormatPr defaultRowHeight="15" x14ac:dyDescent="0.25"/>
  <cols>
    <col min="1" max="1" width="12.5703125" style="99" customWidth="1"/>
    <col min="2" max="2" width="10.140625" style="99" customWidth="1"/>
    <col min="3" max="3" width="17.85546875" style="99" customWidth="1"/>
    <col min="4" max="4" width="12.5703125" style="99" customWidth="1"/>
    <col min="5" max="5" width="9.85546875" style="99" customWidth="1"/>
    <col min="6" max="6" width="11.85546875" style="99" customWidth="1"/>
    <col min="7" max="7" width="9.85546875" style="99" customWidth="1"/>
    <col min="8" max="8" width="7.7109375" style="99" customWidth="1"/>
    <col min="9" max="9" width="8.140625" style="99" customWidth="1"/>
    <col min="10" max="10" width="20.28515625" style="99" bestFit="1" customWidth="1"/>
    <col min="11" max="11" width="14.42578125" style="99" customWidth="1"/>
    <col min="12" max="12" width="9.140625" style="99"/>
    <col min="13" max="13" width="15.42578125" style="99" customWidth="1"/>
    <col min="14" max="14" width="40" style="99" customWidth="1"/>
    <col min="15" max="16384" width="9.140625" style="99"/>
  </cols>
  <sheetData>
    <row r="1" spans="1:14" ht="30" x14ac:dyDescent="0.25">
      <c r="A1" s="4"/>
      <c r="B1" s="4"/>
      <c r="C1" s="4"/>
      <c r="D1" s="4"/>
      <c r="E1" s="102"/>
      <c r="F1" s="36" t="s">
        <v>1</v>
      </c>
      <c r="G1" s="169" t="s">
        <v>24</v>
      </c>
      <c r="H1" s="170"/>
      <c r="I1" s="171"/>
      <c r="J1" s="106" t="str">
        <f>'Summary &lt;Start Here&gt;'!C1</f>
        <v>21-22 FTEF Allocation</v>
      </c>
      <c r="K1" s="50" t="str">
        <f>"FTEF "&amp;F2&amp;" Adds"</f>
        <v>FTEF 2021-22 Adds</v>
      </c>
      <c r="L1" s="38" t="s">
        <v>3</v>
      </c>
      <c r="M1" s="37" t="s">
        <v>4</v>
      </c>
      <c r="N1" s="4"/>
    </row>
    <row r="2" spans="1:14" x14ac:dyDescent="0.25">
      <c r="A2" s="4"/>
      <c r="B2" s="4"/>
      <c r="C2" s="4"/>
      <c r="D2" s="4"/>
      <c r="E2" s="4"/>
      <c r="F2" s="108" t="str">
        <f>'Summary &lt;Start Here&gt;'!A2</f>
        <v>2021-22</v>
      </c>
      <c r="G2" s="172" t="str">
        <f>'Summary &lt;Start Here&gt;'!B2</f>
        <v>LIS</v>
      </c>
      <c r="H2" s="172"/>
      <c r="I2" s="172"/>
      <c r="J2" s="16">
        <f>'Summary &lt;Start Here&gt;'!C2</f>
        <v>0.4</v>
      </c>
      <c r="K2" s="2">
        <f>SUM(K7:K15)</f>
        <v>0</v>
      </c>
      <c r="L2" s="2">
        <f>SUM(L7:L15)</f>
        <v>0</v>
      </c>
      <c r="M2" s="5" t="e">
        <f>'Other Proposed Additions'!L2/K2</f>
        <v>#DIV/0!</v>
      </c>
      <c r="N2" s="4"/>
    </row>
    <row r="3" spans="1:14" x14ac:dyDescent="0.25">
      <c r="A3" s="88"/>
      <c r="B3" s="88"/>
      <c r="C3" s="77"/>
      <c r="D3" s="88"/>
      <c r="E3" s="88"/>
      <c r="F3" s="88"/>
      <c r="G3" s="89" t="s">
        <v>119</v>
      </c>
      <c r="H3" s="132"/>
      <c r="I3" s="132"/>
      <c r="J3" s="132"/>
      <c r="K3" s="78"/>
      <c r="L3" s="6"/>
      <c r="M3" s="6"/>
      <c r="N3" s="4"/>
    </row>
    <row r="4" spans="1:14" x14ac:dyDescent="0.25">
      <c r="A4" s="88" t="s">
        <v>6</v>
      </c>
      <c r="B4" s="138" t="str">
        <f>'Summary &lt;Start Here&gt;'!B5:G5</f>
        <v>Jane McKenna</v>
      </c>
      <c r="C4" s="138"/>
      <c r="D4" s="138"/>
      <c r="E4" s="138"/>
      <c r="F4" s="138"/>
      <c r="G4" s="138"/>
      <c r="H4" s="88"/>
      <c r="I4" s="88"/>
      <c r="J4" s="8"/>
      <c r="K4" s="9"/>
      <c r="L4" s="10"/>
      <c r="M4" s="10"/>
      <c r="N4" s="4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1"/>
      <c r="N5" s="4"/>
    </row>
    <row r="6" spans="1:14" ht="75" x14ac:dyDescent="0.25">
      <c r="A6" s="40" t="s">
        <v>118</v>
      </c>
      <c r="B6" s="39" t="s">
        <v>7</v>
      </c>
      <c r="C6" s="40" t="s">
        <v>28</v>
      </c>
      <c r="D6" s="41" t="s">
        <v>121</v>
      </c>
      <c r="E6" s="41" t="s">
        <v>9</v>
      </c>
      <c r="F6" s="41" t="s">
        <v>25</v>
      </c>
      <c r="G6" s="42" t="s">
        <v>10</v>
      </c>
      <c r="H6" s="41" t="s">
        <v>11</v>
      </c>
      <c r="I6" s="43" t="s">
        <v>23</v>
      </c>
      <c r="J6" s="41" t="s">
        <v>32</v>
      </c>
      <c r="K6" s="44" t="s">
        <v>22</v>
      </c>
      <c r="L6" s="45" t="s">
        <v>12</v>
      </c>
      <c r="M6" s="37" t="s">
        <v>4</v>
      </c>
      <c r="N6" s="104" t="s">
        <v>13</v>
      </c>
    </row>
    <row r="7" spans="1:14" x14ac:dyDescent="0.25">
      <c r="A7" s="35"/>
      <c r="B7" s="105" t="str">
        <f>$G$2</f>
        <v>LIS</v>
      </c>
      <c r="C7" s="29"/>
      <c r="D7" s="29"/>
      <c r="E7" s="29"/>
      <c r="F7" s="30"/>
      <c r="G7" s="29"/>
      <c r="H7" s="31">
        <f t="shared" ref="H7:H15" si="0">F7*G7</f>
        <v>0</v>
      </c>
      <c r="I7" s="32"/>
      <c r="J7" s="33"/>
      <c r="K7" s="14">
        <f t="shared" ref="K7:K15" si="1">G7*J7/15</f>
        <v>0</v>
      </c>
      <c r="L7" s="15">
        <f>(H7*I7*17.5)/525</f>
        <v>0</v>
      </c>
      <c r="M7" s="14" t="e">
        <f t="shared" ref="M7:M15" si="2">L7/K7</f>
        <v>#DIV/0!</v>
      </c>
      <c r="N7" s="111"/>
    </row>
    <row r="8" spans="1:14" x14ac:dyDescent="0.25">
      <c r="A8" s="35"/>
      <c r="B8" s="105" t="str">
        <f t="shared" ref="B8:B14" si="3">$G$2</f>
        <v>LIS</v>
      </c>
      <c r="C8" s="29"/>
      <c r="D8" s="29"/>
      <c r="E8" s="29"/>
      <c r="F8" s="30"/>
      <c r="G8" s="29"/>
      <c r="H8" s="31">
        <f t="shared" si="0"/>
        <v>0</v>
      </c>
      <c r="I8" s="32"/>
      <c r="J8" s="33"/>
      <c r="K8" s="14">
        <f t="shared" si="1"/>
        <v>0</v>
      </c>
      <c r="L8" s="15">
        <f t="shared" ref="L8:L15" si="4">(H8*I8*17.5)/525</f>
        <v>0</v>
      </c>
      <c r="M8" s="14" t="e">
        <f>L8/K8</f>
        <v>#DIV/0!</v>
      </c>
      <c r="N8" s="103"/>
    </row>
    <row r="9" spans="1:14" x14ac:dyDescent="0.25">
      <c r="A9" s="35"/>
      <c r="B9" s="105" t="str">
        <f t="shared" si="3"/>
        <v>LIS</v>
      </c>
      <c r="C9" s="29"/>
      <c r="D9" s="29"/>
      <c r="E9" s="29"/>
      <c r="F9" s="30"/>
      <c r="G9" s="29"/>
      <c r="H9" s="31">
        <f t="shared" si="0"/>
        <v>0</v>
      </c>
      <c r="I9" s="32"/>
      <c r="J9" s="33"/>
      <c r="K9" s="14">
        <f t="shared" si="1"/>
        <v>0</v>
      </c>
      <c r="L9" s="15">
        <f t="shared" si="4"/>
        <v>0</v>
      </c>
      <c r="M9" s="14" t="e">
        <f t="shared" si="2"/>
        <v>#DIV/0!</v>
      </c>
      <c r="N9" s="103"/>
    </row>
    <row r="10" spans="1:14" x14ac:dyDescent="0.25">
      <c r="A10" s="35"/>
      <c r="B10" s="105" t="str">
        <f t="shared" si="3"/>
        <v>LIS</v>
      </c>
      <c r="C10" s="29"/>
      <c r="D10" s="29"/>
      <c r="E10" s="29"/>
      <c r="F10" s="30"/>
      <c r="G10" s="29"/>
      <c r="H10" s="31">
        <f t="shared" si="0"/>
        <v>0</v>
      </c>
      <c r="I10" s="32"/>
      <c r="J10" s="33"/>
      <c r="K10" s="14">
        <f t="shared" si="1"/>
        <v>0</v>
      </c>
      <c r="L10" s="15">
        <f t="shared" si="4"/>
        <v>0</v>
      </c>
      <c r="M10" s="14" t="e">
        <f t="shared" si="2"/>
        <v>#DIV/0!</v>
      </c>
      <c r="N10" s="103"/>
    </row>
    <row r="11" spans="1:14" x14ac:dyDescent="0.25">
      <c r="A11" s="35"/>
      <c r="B11" s="105" t="str">
        <f t="shared" si="3"/>
        <v>LIS</v>
      </c>
      <c r="C11" s="35"/>
      <c r="D11" s="35"/>
      <c r="E11" s="29"/>
      <c r="F11" s="30"/>
      <c r="G11" s="29"/>
      <c r="H11" s="31">
        <f t="shared" si="0"/>
        <v>0</v>
      </c>
      <c r="I11" s="32"/>
      <c r="J11" s="33"/>
      <c r="K11" s="14">
        <f t="shared" si="1"/>
        <v>0</v>
      </c>
      <c r="L11" s="15">
        <f t="shared" si="4"/>
        <v>0</v>
      </c>
      <c r="M11" s="14" t="e">
        <f t="shared" si="2"/>
        <v>#DIV/0!</v>
      </c>
      <c r="N11" s="103"/>
    </row>
    <row r="12" spans="1:14" x14ac:dyDescent="0.25">
      <c r="A12" s="35"/>
      <c r="B12" s="105" t="str">
        <f t="shared" si="3"/>
        <v>LIS</v>
      </c>
      <c r="C12" s="29"/>
      <c r="D12" s="29"/>
      <c r="E12" s="29"/>
      <c r="F12" s="29"/>
      <c r="G12" s="29"/>
      <c r="H12" s="31">
        <f t="shared" si="0"/>
        <v>0</v>
      </c>
      <c r="I12" s="32"/>
      <c r="J12" s="32"/>
      <c r="K12" s="14">
        <f t="shared" si="1"/>
        <v>0</v>
      </c>
      <c r="L12" s="15">
        <f t="shared" si="4"/>
        <v>0</v>
      </c>
      <c r="M12" s="14" t="e">
        <f t="shared" si="2"/>
        <v>#DIV/0!</v>
      </c>
      <c r="N12" s="103"/>
    </row>
    <row r="13" spans="1:14" x14ac:dyDescent="0.25">
      <c r="A13" s="35"/>
      <c r="B13" s="105" t="str">
        <f t="shared" si="3"/>
        <v>LIS</v>
      </c>
      <c r="C13" s="29"/>
      <c r="D13" s="29"/>
      <c r="E13" s="29"/>
      <c r="F13" s="29"/>
      <c r="G13" s="29"/>
      <c r="H13" s="31">
        <f t="shared" si="0"/>
        <v>0</v>
      </c>
      <c r="I13" s="32"/>
      <c r="J13" s="32"/>
      <c r="K13" s="14">
        <f t="shared" si="1"/>
        <v>0</v>
      </c>
      <c r="L13" s="15">
        <f t="shared" si="4"/>
        <v>0</v>
      </c>
      <c r="M13" s="14" t="e">
        <f t="shared" si="2"/>
        <v>#DIV/0!</v>
      </c>
      <c r="N13" s="103"/>
    </row>
    <row r="14" spans="1:14" x14ac:dyDescent="0.25">
      <c r="A14" s="35"/>
      <c r="B14" s="105" t="str">
        <f t="shared" si="3"/>
        <v>LIS</v>
      </c>
      <c r="C14" s="29"/>
      <c r="D14" s="29"/>
      <c r="E14" s="29"/>
      <c r="F14" s="29"/>
      <c r="G14" s="29"/>
      <c r="H14" s="31">
        <f t="shared" si="0"/>
        <v>0</v>
      </c>
      <c r="I14" s="32"/>
      <c r="J14" s="32"/>
      <c r="K14" s="14">
        <f t="shared" si="1"/>
        <v>0</v>
      </c>
      <c r="L14" s="15">
        <f t="shared" si="4"/>
        <v>0</v>
      </c>
      <c r="M14" s="14" t="e">
        <f t="shared" si="2"/>
        <v>#DIV/0!</v>
      </c>
      <c r="N14" s="103"/>
    </row>
    <row r="15" spans="1:14" x14ac:dyDescent="0.25">
      <c r="A15" s="35"/>
      <c r="B15" s="105" t="str">
        <f>$G$2</f>
        <v>LIS</v>
      </c>
      <c r="C15" s="86"/>
      <c r="D15" s="86"/>
      <c r="E15" s="86"/>
      <c r="F15" s="86"/>
      <c r="G15" s="86"/>
      <c r="H15" s="31">
        <f t="shared" si="0"/>
        <v>0</v>
      </c>
      <c r="I15" s="86"/>
      <c r="J15" s="86"/>
      <c r="K15" s="14">
        <f t="shared" si="1"/>
        <v>0</v>
      </c>
      <c r="L15" s="15">
        <f t="shared" si="4"/>
        <v>0</v>
      </c>
      <c r="M15" s="14" t="e">
        <f t="shared" si="2"/>
        <v>#DIV/0!</v>
      </c>
      <c r="N15" s="103"/>
    </row>
    <row r="16" spans="1:14" x14ac:dyDescent="0.25">
      <c r="A16" s="173" t="s">
        <v>26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5"/>
    </row>
    <row r="17" spans="1:14" x14ac:dyDescent="0.25">
      <c r="A17" s="161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3"/>
    </row>
    <row r="18" spans="1:14" x14ac:dyDescent="0.25">
      <c r="A18" s="164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6"/>
    </row>
    <row r="19" spans="1:14" x14ac:dyDescent="0.25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</row>
    <row r="20" spans="1:14" x14ac:dyDescent="0.25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6"/>
    </row>
    <row r="21" spans="1:14" x14ac:dyDescent="0.25">
      <c r="A21" s="167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8"/>
    </row>
    <row r="22" spans="1:14" x14ac:dyDescent="0.25">
      <c r="A22" s="4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88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sheetProtection algorithmName="SHA-512" hashValue="gN0tfoBMvbX5GhNTYyckbwXrmF4fwSNmsTpucDDoTSjEZm0a26729AYu9OJSWlnHSSKJyZfzCopTzrUyr0ecRA==" saltValue="1vjtP7ZG0x8xpGZnIr7izg==" spinCount="100000" sheet="1" objects="1" scenarios="1" formatCells="0" insertRows="0" selectLockedCells="1"/>
  <mergeCells count="6">
    <mergeCell ref="A17:N21"/>
    <mergeCell ref="G1:I1"/>
    <mergeCell ref="G2:I2"/>
    <mergeCell ref="H3:J3"/>
    <mergeCell ref="A16:N16"/>
    <mergeCell ref="B4:G4"/>
  </mergeCells>
  <conditionalFormatting sqref="G3">
    <cfRule type="expression" dxfId="5" priority="2">
      <formula>$G$2=0</formula>
    </cfRule>
  </conditionalFormatting>
  <conditionalFormatting sqref="B4:G4">
    <cfRule type="containsBlanks" dxfId="4" priority="1">
      <formula>LEN(TRIM(B4))=0</formula>
    </cfRule>
  </conditionalFormatting>
  <pageMargins left="0.2" right="0.2" top="0.4" bottom="0.5" header="0.3" footer="0.32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J7" sqref="J7"/>
    </sheetView>
  </sheetViews>
  <sheetFormatPr defaultRowHeight="15" x14ac:dyDescent="0.25"/>
  <cols>
    <col min="1" max="1" width="12.5703125" style="99" customWidth="1"/>
    <col min="2" max="2" width="10.140625" style="99" customWidth="1"/>
    <col min="3" max="3" width="17.85546875" style="99" customWidth="1"/>
    <col min="4" max="4" width="12.5703125" style="99" customWidth="1"/>
    <col min="5" max="5" width="9.85546875" style="99" customWidth="1"/>
    <col min="6" max="6" width="11.85546875" style="99" customWidth="1"/>
    <col min="7" max="7" width="9.85546875" style="99" customWidth="1"/>
    <col min="8" max="8" width="7.7109375" style="99" customWidth="1"/>
    <col min="9" max="9" width="8.140625" style="99" customWidth="1"/>
    <col min="10" max="10" width="20.28515625" style="99" bestFit="1" customWidth="1"/>
    <col min="11" max="11" width="14.42578125" style="99" customWidth="1"/>
    <col min="12" max="12" width="9.140625" style="99"/>
    <col min="13" max="13" width="15.42578125" style="99" customWidth="1"/>
    <col min="14" max="14" width="40" style="99" customWidth="1"/>
    <col min="15" max="16384" width="9.140625" style="99"/>
  </cols>
  <sheetData>
    <row r="1" spans="1:14" ht="30" x14ac:dyDescent="0.25">
      <c r="A1" s="4"/>
      <c r="B1" s="4"/>
      <c r="C1" s="4"/>
      <c r="D1" s="4"/>
      <c r="E1" s="102"/>
      <c r="F1" s="36" t="s">
        <v>1</v>
      </c>
      <c r="G1" s="169" t="s">
        <v>24</v>
      </c>
      <c r="H1" s="170"/>
      <c r="I1" s="171"/>
      <c r="J1" s="106" t="str">
        <f>'Summary &lt;Start Here&gt;'!C1</f>
        <v>21-22 FTEF Allocation</v>
      </c>
      <c r="K1" s="50" t="str">
        <f>"FTEF "&amp;F2&amp;" Adds"</f>
        <v>FTEF 2021-22 Adds</v>
      </c>
      <c r="L1" s="38" t="s">
        <v>3</v>
      </c>
      <c r="M1" s="37" t="s">
        <v>4</v>
      </c>
      <c r="N1" s="4"/>
    </row>
    <row r="2" spans="1:14" x14ac:dyDescent="0.25">
      <c r="A2" s="4"/>
      <c r="B2" s="4"/>
      <c r="C2" s="4"/>
      <c r="D2" s="4"/>
      <c r="E2" s="4"/>
      <c r="F2" s="108" t="str">
        <f>'Summary &lt;Start Here&gt;'!A2</f>
        <v>2021-22</v>
      </c>
      <c r="G2" s="172" t="str">
        <f>'Summary &lt;Start Here&gt;'!B2</f>
        <v>LIS</v>
      </c>
      <c r="H2" s="172"/>
      <c r="I2" s="172"/>
      <c r="J2" s="16">
        <f>'Summary &lt;Start Here&gt;'!C2</f>
        <v>0.4</v>
      </c>
      <c r="K2" s="2">
        <f>SUM(K7:K15)</f>
        <v>0</v>
      </c>
      <c r="L2" s="2">
        <f>SUM(L7:L15)</f>
        <v>0</v>
      </c>
      <c r="M2" s="5" t="e">
        <f>'Other Proposed Additions'!L2/K2</f>
        <v>#DIV/0!</v>
      </c>
      <c r="N2" s="4"/>
    </row>
    <row r="3" spans="1:14" ht="15" customHeight="1" x14ac:dyDescent="0.25">
      <c r="A3" s="88"/>
      <c r="B3" s="88"/>
      <c r="C3" s="77"/>
      <c r="D3" s="88"/>
      <c r="E3" s="88"/>
      <c r="F3" s="88"/>
      <c r="G3" s="89" t="s">
        <v>119</v>
      </c>
      <c r="H3" s="132"/>
      <c r="I3" s="132"/>
      <c r="J3" s="132"/>
      <c r="K3" s="78"/>
      <c r="L3" s="6"/>
      <c r="M3" s="6"/>
      <c r="N3" s="4"/>
    </row>
    <row r="4" spans="1:14" x14ac:dyDescent="0.25">
      <c r="A4" s="88" t="s">
        <v>6</v>
      </c>
      <c r="B4" s="138" t="str">
        <f>'Summary &lt;Start Here&gt;'!B5:G5</f>
        <v>Jane McKenna</v>
      </c>
      <c r="C4" s="138"/>
      <c r="D4" s="138"/>
      <c r="E4" s="138"/>
      <c r="F4" s="138"/>
      <c r="G4" s="138"/>
      <c r="H4" s="7"/>
      <c r="I4" s="13"/>
      <c r="J4" s="8"/>
      <c r="K4" s="9"/>
      <c r="L4" s="10"/>
      <c r="M4" s="10"/>
      <c r="N4" s="4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1"/>
      <c r="N5" s="4"/>
    </row>
    <row r="6" spans="1:14" ht="75" x14ac:dyDescent="0.25">
      <c r="A6" s="40" t="s">
        <v>117</v>
      </c>
      <c r="B6" s="39" t="s">
        <v>7</v>
      </c>
      <c r="C6" s="40" t="s">
        <v>28</v>
      </c>
      <c r="D6" s="41" t="s">
        <v>121</v>
      </c>
      <c r="E6" s="41" t="s">
        <v>9</v>
      </c>
      <c r="F6" s="41" t="s">
        <v>25</v>
      </c>
      <c r="G6" s="42" t="s">
        <v>10</v>
      </c>
      <c r="H6" s="41" t="s">
        <v>11</v>
      </c>
      <c r="I6" s="43" t="s">
        <v>23</v>
      </c>
      <c r="J6" s="41" t="s">
        <v>32</v>
      </c>
      <c r="K6" s="44" t="s">
        <v>22</v>
      </c>
      <c r="L6" s="45" t="s">
        <v>12</v>
      </c>
      <c r="M6" s="37" t="s">
        <v>4</v>
      </c>
      <c r="N6" s="104" t="s">
        <v>13</v>
      </c>
    </row>
    <row r="7" spans="1:14" ht="15" customHeight="1" x14ac:dyDescent="0.25">
      <c r="A7" s="35"/>
      <c r="B7" s="105" t="str">
        <f>$G$2</f>
        <v>LIS</v>
      </c>
      <c r="C7" s="29"/>
      <c r="D7" s="29"/>
      <c r="E7" s="29"/>
      <c r="F7" s="30"/>
      <c r="G7" s="29"/>
      <c r="H7" s="31">
        <f t="shared" ref="H7:H15" si="0">F7*G7</f>
        <v>0</v>
      </c>
      <c r="I7" s="32"/>
      <c r="J7" s="33"/>
      <c r="K7" s="14">
        <f t="shared" ref="K7:K15" si="1">G7*J7/15</f>
        <v>0</v>
      </c>
      <c r="L7" s="15">
        <f>(H7*I7*17.5)/525</f>
        <v>0</v>
      </c>
      <c r="M7" s="14" t="e">
        <f t="shared" ref="M7:M15" si="2">L7/K7</f>
        <v>#DIV/0!</v>
      </c>
      <c r="N7" s="111"/>
    </row>
    <row r="8" spans="1:14" x14ac:dyDescent="0.25">
      <c r="A8" s="35"/>
      <c r="B8" s="105" t="str">
        <f t="shared" ref="B8:B15" si="3">$G$2</f>
        <v>LIS</v>
      </c>
      <c r="C8" s="29"/>
      <c r="D8" s="29"/>
      <c r="E8" s="29"/>
      <c r="F8" s="30"/>
      <c r="G8" s="29"/>
      <c r="H8" s="31">
        <f t="shared" si="0"/>
        <v>0</v>
      </c>
      <c r="I8" s="32"/>
      <c r="J8" s="33"/>
      <c r="K8" s="14">
        <f t="shared" si="1"/>
        <v>0</v>
      </c>
      <c r="L8" s="15">
        <f t="shared" ref="L8:L15" si="4">(F8*G8*17.5)/525</f>
        <v>0</v>
      </c>
      <c r="M8" s="14" t="e">
        <f t="shared" si="2"/>
        <v>#DIV/0!</v>
      </c>
      <c r="N8" s="103"/>
    </row>
    <row r="9" spans="1:14" x14ac:dyDescent="0.25">
      <c r="A9" s="35"/>
      <c r="B9" s="105" t="str">
        <f t="shared" si="3"/>
        <v>LIS</v>
      </c>
      <c r="C9" s="29"/>
      <c r="D9" s="29"/>
      <c r="E9" s="29"/>
      <c r="F9" s="30"/>
      <c r="G9" s="29"/>
      <c r="H9" s="31">
        <f t="shared" si="0"/>
        <v>0</v>
      </c>
      <c r="I9" s="32"/>
      <c r="J9" s="33"/>
      <c r="K9" s="14">
        <f t="shared" si="1"/>
        <v>0</v>
      </c>
      <c r="L9" s="15">
        <f t="shared" si="4"/>
        <v>0</v>
      </c>
      <c r="M9" s="14" t="e">
        <f t="shared" si="2"/>
        <v>#DIV/0!</v>
      </c>
      <c r="N9" s="103"/>
    </row>
    <row r="10" spans="1:14" ht="15" customHeight="1" x14ac:dyDescent="0.25">
      <c r="A10" s="35"/>
      <c r="B10" s="105" t="str">
        <f t="shared" si="3"/>
        <v>LIS</v>
      </c>
      <c r="C10" s="29"/>
      <c r="D10" s="29"/>
      <c r="E10" s="29"/>
      <c r="F10" s="30"/>
      <c r="G10" s="29"/>
      <c r="H10" s="31">
        <f t="shared" si="0"/>
        <v>0</v>
      </c>
      <c r="I10" s="32"/>
      <c r="J10" s="33"/>
      <c r="K10" s="14">
        <f t="shared" si="1"/>
        <v>0</v>
      </c>
      <c r="L10" s="15">
        <f t="shared" si="4"/>
        <v>0</v>
      </c>
      <c r="M10" s="14" t="e">
        <f t="shared" si="2"/>
        <v>#DIV/0!</v>
      </c>
      <c r="N10" s="103"/>
    </row>
    <row r="11" spans="1:14" ht="15" customHeight="1" x14ac:dyDescent="0.25">
      <c r="A11" s="35"/>
      <c r="B11" s="105" t="str">
        <f t="shared" si="3"/>
        <v>LIS</v>
      </c>
      <c r="C11" s="35"/>
      <c r="D11" s="35"/>
      <c r="E11" s="29"/>
      <c r="F11" s="30"/>
      <c r="G11" s="29"/>
      <c r="H11" s="31">
        <f t="shared" si="0"/>
        <v>0</v>
      </c>
      <c r="I11" s="32"/>
      <c r="J11" s="33"/>
      <c r="K11" s="14">
        <f t="shared" si="1"/>
        <v>0</v>
      </c>
      <c r="L11" s="15">
        <f t="shared" si="4"/>
        <v>0</v>
      </c>
      <c r="M11" s="14" t="e">
        <f t="shared" si="2"/>
        <v>#DIV/0!</v>
      </c>
      <c r="N11" s="103"/>
    </row>
    <row r="12" spans="1:14" x14ac:dyDescent="0.25">
      <c r="A12" s="35"/>
      <c r="B12" s="105" t="str">
        <f t="shared" si="3"/>
        <v>LIS</v>
      </c>
      <c r="C12" s="29"/>
      <c r="D12" s="29"/>
      <c r="E12" s="29"/>
      <c r="F12" s="29"/>
      <c r="G12" s="29"/>
      <c r="H12" s="31">
        <f t="shared" si="0"/>
        <v>0</v>
      </c>
      <c r="I12" s="32"/>
      <c r="J12" s="32"/>
      <c r="K12" s="14">
        <f t="shared" si="1"/>
        <v>0</v>
      </c>
      <c r="L12" s="15">
        <f t="shared" si="4"/>
        <v>0</v>
      </c>
      <c r="M12" s="14" t="e">
        <f t="shared" si="2"/>
        <v>#DIV/0!</v>
      </c>
      <c r="N12" s="103"/>
    </row>
    <row r="13" spans="1:14" ht="15" customHeight="1" x14ac:dyDescent="0.25">
      <c r="A13" s="35"/>
      <c r="B13" s="105" t="str">
        <f t="shared" si="3"/>
        <v>LIS</v>
      </c>
      <c r="C13" s="29"/>
      <c r="D13" s="29"/>
      <c r="E13" s="29"/>
      <c r="F13" s="29"/>
      <c r="G13" s="29"/>
      <c r="H13" s="31">
        <f t="shared" si="0"/>
        <v>0</v>
      </c>
      <c r="I13" s="32"/>
      <c r="J13" s="32"/>
      <c r="K13" s="14">
        <f t="shared" si="1"/>
        <v>0</v>
      </c>
      <c r="L13" s="15">
        <f t="shared" si="4"/>
        <v>0</v>
      </c>
      <c r="M13" s="14" t="e">
        <f t="shared" si="2"/>
        <v>#DIV/0!</v>
      </c>
      <c r="N13" s="103"/>
    </row>
    <row r="14" spans="1:14" x14ac:dyDescent="0.25">
      <c r="A14" s="35"/>
      <c r="B14" s="105" t="str">
        <f t="shared" si="3"/>
        <v>LIS</v>
      </c>
      <c r="C14" s="29"/>
      <c r="D14" s="29"/>
      <c r="E14" s="29"/>
      <c r="F14" s="29"/>
      <c r="G14" s="29"/>
      <c r="H14" s="31">
        <f t="shared" si="0"/>
        <v>0</v>
      </c>
      <c r="I14" s="32"/>
      <c r="J14" s="32"/>
      <c r="K14" s="14">
        <f t="shared" si="1"/>
        <v>0</v>
      </c>
      <c r="L14" s="15">
        <f t="shared" si="4"/>
        <v>0</v>
      </c>
      <c r="M14" s="14" t="e">
        <f t="shared" si="2"/>
        <v>#DIV/0!</v>
      </c>
      <c r="N14" s="103"/>
    </row>
    <row r="15" spans="1:14" x14ac:dyDescent="0.25">
      <c r="A15" s="35"/>
      <c r="B15" s="105" t="str">
        <f t="shared" si="3"/>
        <v>LIS</v>
      </c>
      <c r="C15" s="86"/>
      <c r="D15" s="86"/>
      <c r="E15" s="86"/>
      <c r="F15" s="86"/>
      <c r="G15" s="86"/>
      <c r="H15" s="31">
        <f t="shared" si="0"/>
        <v>0</v>
      </c>
      <c r="I15" s="86"/>
      <c r="J15" s="86"/>
      <c r="K15" s="14">
        <f t="shared" si="1"/>
        <v>0</v>
      </c>
      <c r="L15" s="15">
        <f t="shared" si="4"/>
        <v>0</v>
      </c>
      <c r="M15" s="14" t="e">
        <f t="shared" si="2"/>
        <v>#DIV/0!</v>
      </c>
      <c r="N15" s="103"/>
    </row>
    <row r="16" spans="1:14" ht="15" customHeight="1" x14ac:dyDescent="0.25">
      <c r="A16" s="173" t="s">
        <v>26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5"/>
    </row>
    <row r="17" spans="1:14" x14ac:dyDescent="0.25">
      <c r="A17" s="161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3"/>
    </row>
    <row r="18" spans="1:14" ht="15.75" customHeight="1" x14ac:dyDescent="0.25">
      <c r="A18" s="164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6"/>
    </row>
    <row r="19" spans="1:14" x14ac:dyDescent="0.25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</row>
    <row r="20" spans="1:14" x14ac:dyDescent="0.25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6"/>
    </row>
    <row r="21" spans="1:14" ht="15.75" customHeight="1" x14ac:dyDescent="0.25">
      <c r="A21" s="167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8"/>
    </row>
    <row r="22" spans="1:14" ht="15.75" customHeight="1" x14ac:dyDescent="0.25">
      <c r="A22" s="4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88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15.75" customHeight="1" x14ac:dyDescent="0.25"/>
  </sheetData>
  <sheetProtection sheet="1" objects="1" scenarios="1" formatCells="0" insertRows="0" selectLockedCells="1"/>
  <mergeCells count="6">
    <mergeCell ref="A17:N21"/>
    <mergeCell ref="A16:N16"/>
    <mergeCell ref="G1:I1"/>
    <mergeCell ref="G2:I2"/>
    <mergeCell ref="H3:J3"/>
    <mergeCell ref="B4:G4"/>
  </mergeCells>
  <conditionalFormatting sqref="G3">
    <cfRule type="expression" dxfId="3" priority="2">
      <formula>$G$2=0</formula>
    </cfRule>
  </conditionalFormatting>
  <conditionalFormatting sqref="B4:G4">
    <cfRule type="containsBlanks" dxfId="2" priority="1">
      <formula>LEN(TRIM(B4))=0</formula>
    </cfRule>
  </conditionalFormatting>
  <pageMargins left="0.2" right="0.2" top="0.4" bottom="0.5" header="0.3" footer="0.32"/>
  <pageSetup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90" zoomScaleNormal="90" workbookViewId="0">
      <pane ySplit="6" topLeftCell="A7" activePane="bottomLeft" state="frozen"/>
      <selection pane="bottomLeft" activeCell="A7" sqref="A7"/>
    </sheetView>
  </sheetViews>
  <sheetFormatPr defaultColWidth="9.140625" defaultRowHeight="15" x14ac:dyDescent="0.25"/>
  <cols>
    <col min="1" max="1" width="12.5703125" style="4" customWidth="1"/>
    <col min="2" max="2" width="10.140625" style="4" customWidth="1"/>
    <col min="3" max="3" width="17.85546875" style="4" customWidth="1"/>
    <col min="4" max="4" width="12.5703125" style="4" customWidth="1"/>
    <col min="5" max="5" width="9.85546875" style="4" customWidth="1"/>
    <col min="6" max="6" width="11.85546875" style="4" customWidth="1"/>
    <col min="7" max="7" width="9.85546875" style="4" customWidth="1"/>
    <col min="8" max="8" width="7.7109375" style="4" customWidth="1"/>
    <col min="9" max="9" width="8.140625" style="4" customWidth="1"/>
    <col min="10" max="10" width="20.28515625" style="4" bestFit="1" customWidth="1"/>
    <col min="11" max="11" width="14.42578125" style="4" customWidth="1"/>
    <col min="12" max="12" width="9.140625" style="4"/>
    <col min="13" max="13" width="15.42578125" style="4" customWidth="1"/>
    <col min="14" max="14" width="40" style="4" customWidth="1"/>
    <col min="15" max="16384" width="9.140625" style="4"/>
  </cols>
  <sheetData>
    <row r="1" spans="1:16" ht="30" customHeight="1" x14ac:dyDescent="0.25">
      <c r="F1" s="36" t="s">
        <v>1</v>
      </c>
      <c r="G1" s="169" t="s">
        <v>24</v>
      </c>
      <c r="H1" s="170"/>
      <c r="I1" s="171"/>
      <c r="J1" s="42" t="str">
        <f>'Summary &lt;Start Here&gt;'!C1</f>
        <v>21-22 FTEF Allocation</v>
      </c>
      <c r="K1" s="50" t="str">
        <f>"FTEF "&amp;F2&amp;" Adds"</f>
        <v>FTEF 2021-22 Adds</v>
      </c>
      <c r="L1" s="38" t="s">
        <v>3</v>
      </c>
      <c r="M1" s="37" t="s">
        <v>4</v>
      </c>
    </row>
    <row r="2" spans="1:16" x14ac:dyDescent="0.25">
      <c r="F2" s="108" t="str">
        <f>'Summary &lt;Start Here&gt;'!A2</f>
        <v>2021-22</v>
      </c>
      <c r="G2" s="172" t="str">
        <f>'Summary &lt;Start Here&gt;'!B2</f>
        <v>LIS</v>
      </c>
      <c r="H2" s="172"/>
      <c r="I2" s="172"/>
      <c r="J2" s="16">
        <f>'Summary &lt;Start Here&gt;'!C2</f>
        <v>0.4</v>
      </c>
      <c r="K2" s="2">
        <f>SUM(K7:K15)</f>
        <v>0</v>
      </c>
      <c r="L2" s="2">
        <f>SUM(L7:L15)</f>
        <v>0</v>
      </c>
      <c r="M2" s="5" t="e">
        <f>'Other Proposed Additions'!L2/K2</f>
        <v>#DIV/0!</v>
      </c>
    </row>
    <row r="3" spans="1:16" ht="19.5" customHeight="1" x14ac:dyDescent="0.25">
      <c r="A3" s="88"/>
      <c r="B3" s="88"/>
      <c r="C3" s="77"/>
      <c r="D3" s="88"/>
      <c r="E3" s="88"/>
      <c r="F3" s="88"/>
      <c r="G3" s="89" t="s">
        <v>119</v>
      </c>
      <c r="H3" s="132"/>
      <c r="I3" s="132"/>
      <c r="J3" s="132"/>
      <c r="K3" s="78"/>
      <c r="L3" s="6"/>
      <c r="M3" s="6"/>
      <c r="P3" s="99"/>
    </row>
    <row r="4" spans="1:16" ht="19.5" customHeight="1" x14ac:dyDescent="0.25">
      <c r="A4" s="88" t="s">
        <v>6</v>
      </c>
      <c r="B4" s="138" t="str">
        <f>'Summary &lt;Start Here&gt;'!B5:G5</f>
        <v>Jane McKenna</v>
      </c>
      <c r="C4" s="138"/>
      <c r="D4" s="138"/>
      <c r="E4" s="138"/>
      <c r="F4" s="138"/>
      <c r="G4" s="138"/>
      <c r="H4" s="7"/>
      <c r="I4" s="13"/>
      <c r="J4" s="8"/>
      <c r="K4" s="9"/>
      <c r="L4" s="10"/>
      <c r="M4" s="10"/>
      <c r="P4" s="99"/>
    </row>
    <row r="5" spans="1:16" ht="16.5" customHeight="1" x14ac:dyDescent="0.25">
      <c r="M5" s="11"/>
      <c r="P5" s="99"/>
    </row>
    <row r="6" spans="1:16" ht="80.45" customHeight="1" x14ac:dyDescent="0.25">
      <c r="A6" s="39" t="s">
        <v>0</v>
      </c>
      <c r="B6" s="39" t="s">
        <v>7</v>
      </c>
      <c r="C6" s="40" t="s">
        <v>28</v>
      </c>
      <c r="D6" s="41" t="s">
        <v>121</v>
      </c>
      <c r="E6" s="41" t="s">
        <v>9</v>
      </c>
      <c r="F6" s="41" t="s">
        <v>25</v>
      </c>
      <c r="G6" s="42" t="s">
        <v>10</v>
      </c>
      <c r="H6" s="41" t="s">
        <v>11</v>
      </c>
      <c r="I6" s="43" t="s">
        <v>23</v>
      </c>
      <c r="J6" s="41" t="s">
        <v>32</v>
      </c>
      <c r="K6" s="44" t="s">
        <v>22</v>
      </c>
      <c r="L6" s="45" t="s">
        <v>12</v>
      </c>
      <c r="M6" s="37" t="s">
        <v>4</v>
      </c>
      <c r="N6" s="104" t="s">
        <v>13</v>
      </c>
      <c r="P6" s="99"/>
    </row>
    <row r="7" spans="1:16" ht="15.75" customHeight="1" x14ac:dyDescent="0.25">
      <c r="A7" s="35"/>
      <c r="B7" s="105" t="str">
        <f>$G$2</f>
        <v>LIS</v>
      </c>
      <c r="C7" s="29"/>
      <c r="D7" s="29"/>
      <c r="E7" s="29"/>
      <c r="F7" s="30"/>
      <c r="G7" s="29"/>
      <c r="H7" s="31">
        <f t="shared" ref="H7" si="0">F7*G7</f>
        <v>0</v>
      </c>
      <c r="I7" s="32"/>
      <c r="J7" s="33"/>
      <c r="K7" s="14">
        <f t="shared" ref="K7" si="1">G7*J7/15</f>
        <v>0</v>
      </c>
      <c r="L7" s="15">
        <f>(H7*I7*17.5)/525</f>
        <v>0</v>
      </c>
      <c r="M7" s="14" t="e">
        <f t="shared" ref="M7" si="2">L7/K7</f>
        <v>#DIV/0!</v>
      </c>
      <c r="N7" s="111"/>
      <c r="P7" s="99"/>
    </row>
    <row r="8" spans="1:16" ht="15.75" customHeight="1" x14ac:dyDescent="0.25">
      <c r="A8" s="35"/>
      <c r="B8" s="105" t="str">
        <f t="shared" ref="B8:B15" si="3">$G$2</f>
        <v>LIS</v>
      </c>
      <c r="C8" s="29"/>
      <c r="D8" s="29"/>
      <c r="E8" s="29"/>
      <c r="F8" s="30"/>
      <c r="G8" s="29"/>
      <c r="H8" s="31">
        <f t="shared" ref="H8:H15" si="4">F8*G8</f>
        <v>0</v>
      </c>
      <c r="I8" s="32"/>
      <c r="J8" s="33"/>
      <c r="K8" s="14">
        <f t="shared" ref="K8:K15" si="5">G8*J8/15</f>
        <v>0</v>
      </c>
      <c r="L8" s="15">
        <f t="shared" ref="L8:L15" si="6">(F8*G8*17.5)/525</f>
        <v>0</v>
      </c>
      <c r="M8" s="14" t="e">
        <f t="shared" ref="M8:M15" si="7">L8/K8</f>
        <v>#DIV/0!</v>
      </c>
      <c r="N8" s="103"/>
      <c r="P8" s="99"/>
    </row>
    <row r="9" spans="1:16" ht="15.75" customHeight="1" x14ac:dyDescent="0.25">
      <c r="A9" s="35"/>
      <c r="B9" s="105" t="str">
        <f t="shared" si="3"/>
        <v>LIS</v>
      </c>
      <c r="C9" s="29"/>
      <c r="D9" s="29"/>
      <c r="E9" s="29"/>
      <c r="F9" s="30"/>
      <c r="G9" s="29"/>
      <c r="H9" s="31">
        <f t="shared" si="4"/>
        <v>0</v>
      </c>
      <c r="I9" s="32"/>
      <c r="J9" s="33"/>
      <c r="K9" s="14">
        <f t="shared" si="5"/>
        <v>0</v>
      </c>
      <c r="L9" s="15">
        <f t="shared" si="6"/>
        <v>0</v>
      </c>
      <c r="M9" s="14" t="e">
        <f t="shared" si="7"/>
        <v>#DIV/0!</v>
      </c>
      <c r="N9" s="103"/>
      <c r="P9" s="99"/>
    </row>
    <row r="10" spans="1:16" ht="15.75" customHeight="1" x14ac:dyDescent="0.25">
      <c r="A10" s="35"/>
      <c r="B10" s="105" t="str">
        <f t="shared" si="3"/>
        <v>LIS</v>
      </c>
      <c r="C10" s="29"/>
      <c r="D10" s="29"/>
      <c r="E10" s="29"/>
      <c r="F10" s="30"/>
      <c r="G10" s="29"/>
      <c r="H10" s="31">
        <f t="shared" si="4"/>
        <v>0</v>
      </c>
      <c r="I10" s="32"/>
      <c r="J10" s="33"/>
      <c r="K10" s="14">
        <f t="shared" si="5"/>
        <v>0</v>
      </c>
      <c r="L10" s="15">
        <f t="shared" si="6"/>
        <v>0</v>
      </c>
      <c r="M10" s="14" t="e">
        <f t="shared" si="7"/>
        <v>#DIV/0!</v>
      </c>
      <c r="N10" s="103"/>
      <c r="P10" s="99"/>
    </row>
    <row r="11" spans="1:16" ht="15.75" customHeight="1" x14ac:dyDescent="0.25">
      <c r="A11" s="35"/>
      <c r="B11" s="105" t="str">
        <f t="shared" si="3"/>
        <v>LIS</v>
      </c>
      <c r="C11" s="35"/>
      <c r="D11" s="35"/>
      <c r="E11" s="29"/>
      <c r="F11" s="30"/>
      <c r="G11" s="29"/>
      <c r="H11" s="31">
        <f t="shared" si="4"/>
        <v>0</v>
      </c>
      <c r="I11" s="32"/>
      <c r="J11" s="33"/>
      <c r="K11" s="14">
        <f t="shared" si="5"/>
        <v>0</v>
      </c>
      <c r="L11" s="15">
        <f t="shared" si="6"/>
        <v>0</v>
      </c>
      <c r="M11" s="14" t="e">
        <f t="shared" si="7"/>
        <v>#DIV/0!</v>
      </c>
      <c r="N11" s="103"/>
      <c r="P11" s="99"/>
    </row>
    <row r="12" spans="1:16" ht="15.75" customHeight="1" x14ac:dyDescent="0.25">
      <c r="A12" s="35"/>
      <c r="B12" s="105" t="str">
        <f t="shared" si="3"/>
        <v>LIS</v>
      </c>
      <c r="C12" s="29"/>
      <c r="D12" s="29"/>
      <c r="E12" s="29"/>
      <c r="F12" s="29"/>
      <c r="G12" s="29"/>
      <c r="H12" s="31">
        <f t="shared" si="4"/>
        <v>0</v>
      </c>
      <c r="I12" s="32"/>
      <c r="J12" s="32"/>
      <c r="K12" s="14">
        <f t="shared" si="5"/>
        <v>0</v>
      </c>
      <c r="L12" s="15">
        <f t="shared" si="6"/>
        <v>0</v>
      </c>
      <c r="M12" s="14" t="e">
        <f t="shared" si="7"/>
        <v>#DIV/0!</v>
      </c>
      <c r="N12" s="103"/>
      <c r="P12" s="99"/>
    </row>
    <row r="13" spans="1:16" ht="15.75" customHeight="1" x14ac:dyDescent="0.25">
      <c r="A13" s="35"/>
      <c r="B13" s="105" t="str">
        <f t="shared" si="3"/>
        <v>LIS</v>
      </c>
      <c r="C13" s="29"/>
      <c r="D13" s="29"/>
      <c r="E13" s="29"/>
      <c r="F13" s="29"/>
      <c r="G13" s="29"/>
      <c r="H13" s="31">
        <f t="shared" si="4"/>
        <v>0</v>
      </c>
      <c r="I13" s="32"/>
      <c r="J13" s="32"/>
      <c r="K13" s="14">
        <f t="shared" si="5"/>
        <v>0</v>
      </c>
      <c r="L13" s="15">
        <f t="shared" si="6"/>
        <v>0</v>
      </c>
      <c r="M13" s="14" t="e">
        <f t="shared" si="7"/>
        <v>#DIV/0!</v>
      </c>
      <c r="N13" s="103"/>
      <c r="P13" s="99"/>
    </row>
    <row r="14" spans="1:16" ht="15.75" customHeight="1" x14ac:dyDescent="0.25">
      <c r="A14" s="35"/>
      <c r="B14" s="105" t="str">
        <f t="shared" si="3"/>
        <v>LIS</v>
      </c>
      <c r="C14" s="29"/>
      <c r="D14" s="29"/>
      <c r="E14" s="29"/>
      <c r="F14" s="29"/>
      <c r="G14" s="29"/>
      <c r="H14" s="31">
        <f t="shared" si="4"/>
        <v>0</v>
      </c>
      <c r="I14" s="32"/>
      <c r="J14" s="32"/>
      <c r="K14" s="14">
        <f t="shared" si="5"/>
        <v>0</v>
      </c>
      <c r="L14" s="15">
        <f t="shared" si="6"/>
        <v>0</v>
      </c>
      <c r="M14" s="14" t="e">
        <f t="shared" si="7"/>
        <v>#DIV/0!</v>
      </c>
      <c r="N14" s="103"/>
      <c r="P14" s="99"/>
    </row>
    <row r="15" spans="1:16" ht="15.75" customHeight="1" x14ac:dyDescent="0.25">
      <c r="A15" s="35"/>
      <c r="B15" s="105" t="str">
        <f t="shared" si="3"/>
        <v>LIS</v>
      </c>
      <c r="C15" s="86"/>
      <c r="D15" s="86"/>
      <c r="E15" s="86"/>
      <c r="F15" s="86"/>
      <c r="G15" s="86"/>
      <c r="H15" s="31">
        <f t="shared" si="4"/>
        <v>0</v>
      </c>
      <c r="I15" s="86"/>
      <c r="J15" s="86"/>
      <c r="K15" s="14">
        <f t="shared" si="5"/>
        <v>0</v>
      </c>
      <c r="L15" s="15">
        <f t="shared" si="6"/>
        <v>0</v>
      </c>
      <c r="M15" s="14" t="e">
        <f t="shared" si="7"/>
        <v>#DIV/0!</v>
      </c>
      <c r="N15" s="103"/>
      <c r="P15" s="99"/>
    </row>
    <row r="16" spans="1:16" ht="18.75" customHeight="1" x14ac:dyDescent="0.25">
      <c r="A16" s="173" t="s">
        <v>26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5"/>
      <c r="P16" s="99"/>
    </row>
    <row r="17" spans="1:16" ht="15" customHeight="1" x14ac:dyDescent="0.25">
      <c r="A17" s="161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3"/>
      <c r="P17" s="99"/>
    </row>
    <row r="18" spans="1:16" x14ac:dyDescent="0.25">
      <c r="A18" s="164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6"/>
      <c r="P18" s="99"/>
    </row>
    <row r="19" spans="1:16" ht="15.75" customHeight="1" x14ac:dyDescent="0.25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P19" s="99"/>
    </row>
    <row r="20" spans="1:16" x14ac:dyDescent="0.25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6"/>
      <c r="P20" s="99"/>
    </row>
    <row r="21" spans="1:16" x14ac:dyDescent="0.25">
      <c r="A21" s="167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8"/>
      <c r="P21" s="99"/>
    </row>
    <row r="22" spans="1:16" ht="15.75" customHeight="1" x14ac:dyDescent="0.25"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88"/>
      <c r="P22" s="99"/>
    </row>
    <row r="23" spans="1:16" ht="15.75" customHeight="1" x14ac:dyDescent="0.25">
      <c r="P23" s="99"/>
    </row>
    <row r="24" spans="1:16" x14ac:dyDescent="0.25">
      <c r="P24" s="99"/>
    </row>
    <row r="25" spans="1:16" ht="15.75" customHeight="1" x14ac:dyDescent="0.25">
      <c r="P25" s="99"/>
    </row>
    <row r="26" spans="1:16" x14ac:dyDescent="0.25">
      <c r="P26" s="99"/>
    </row>
    <row r="27" spans="1:16" x14ac:dyDescent="0.25">
      <c r="P27" s="99"/>
    </row>
    <row r="28" spans="1:16" ht="15.75" customHeight="1" x14ac:dyDescent="0.25">
      <c r="P28" s="99"/>
    </row>
    <row r="29" spans="1:16" x14ac:dyDescent="0.25">
      <c r="P29" s="99"/>
    </row>
    <row r="30" spans="1:16" x14ac:dyDescent="0.25">
      <c r="P30" s="99"/>
    </row>
    <row r="31" spans="1:16" ht="15.75" customHeight="1" x14ac:dyDescent="0.25">
      <c r="P31" s="99"/>
    </row>
    <row r="32" spans="1:16" x14ac:dyDescent="0.25">
      <c r="P32" s="99"/>
    </row>
    <row r="33" spans="16:16" x14ac:dyDescent="0.25">
      <c r="P33" s="99"/>
    </row>
    <row r="34" spans="16:16" x14ac:dyDescent="0.25">
      <c r="P34" s="99"/>
    </row>
    <row r="35" spans="16:16" x14ac:dyDescent="0.25">
      <c r="P35" s="99"/>
    </row>
  </sheetData>
  <sheetProtection sheet="1" objects="1" scenarios="1" formatCells="0" insertRows="0" selectLockedCells="1"/>
  <mergeCells count="6">
    <mergeCell ref="A16:N16"/>
    <mergeCell ref="A17:N21"/>
    <mergeCell ref="G1:I1"/>
    <mergeCell ref="G2:I2"/>
    <mergeCell ref="H3:J3"/>
    <mergeCell ref="B4:G4"/>
  </mergeCells>
  <conditionalFormatting sqref="G3">
    <cfRule type="expression" dxfId="1" priority="2">
      <formula>$G$2=0</formula>
    </cfRule>
  </conditionalFormatting>
  <conditionalFormatting sqref="B4:G4">
    <cfRule type="containsBlanks" dxfId="0" priority="1">
      <formula>LEN(TRIM(B4))=0</formula>
    </cfRule>
  </conditionalFormatting>
  <pageMargins left="0.2" right="0.2" top="0.4" bottom="0.5" header="0.3" footer="0.32"/>
  <pageSetup scale="67" orientation="landscape" horizontalDpi="4294967293" verticalDpi="4294967293" r:id="rId1"/>
  <customProperties>
    <customPr name="LastActive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J28" sqref="J28"/>
    </sheetView>
  </sheetViews>
  <sheetFormatPr defaultRowHeight="15" x14ac:dyDescent="0.25"/>
  <cols>
    <col min="1" max="1" width="15.42578125" style="1" bestFit="1" customWidth="1"/>
    <col min="2" max="9" width="8.85546875" style="1" customWidth="1"/>
  </cols>
  <sheetData>
    <row r="1" spans="1:9" ht="18" customHeight="1" thickBot="1" x14ac:dyDescent="0.3">
      <c r="A1"/>
      <c r="B1" s="51" t="s">
        <v>34</v>
      </c>
      <c r="C1" s="51" t="s">
        <v>34</v>
      </c>
      <c r="D1" s="51" t="s">
        <v>35</v>
      </c>
      <c r="E1" s="51" t="s">
        <v>35</v>
      </c>
      <c r="F1" s="51" t="s">
        <v>35</v>
      </c>
      <c r="G1" s="51" t="s">
        <v>36</v>
      </c>
      <c r="H1" s="51" t="s">
        <v>36</v>
      </c>
      <c r="I1" s="51" t="s">
        <v>37</v>
      </c>
    </row>
    <row r="2" spans="1:9" ht="18" customHeight="1" x14ac:dyDescent="0.25">
      <c r="A2"/>
      <c r="B2" s="200" t="s">
        <v>38</v>
      </c>
      <c r="C2" s="200" t="s">
        <v>39</v>
      </c>
      <c r="D2" s="200" t="s">
        <v>40</v>
      </c>
      <c r="E2" s="200" t="s">
        <v>41</v>
      </c>
      <c r="F2" s="200" t="s">
        <v>42</v>
      </c>
      <c r="G2" s="200" t="s">
        <v>43</v>
      </c>
      <c r="H2" s="200" t="s">
        <v>44</v>
      </c>
      <c r="I2" s="202" t="s">
        <v>45</v>
      </c>
    </row>
    <row r="3" spans="1:9" ht="18" customHeight="1" thickBot="1" x14ac:dyDescent="0.3">
      <c r="A3"/>
      <c r="B3" s="201"/>
      <c r="C3" s="206"/>
      <c r="D3" s="207"/>
      <c r="E3" s="201"/>
      <c r="F3" s="201"/>
      <c r="G3" s="201"/>
      <c r="H3" s="201"/>
      <c r="I3" s="203"/>
    </row>
    <row r="4" spans="1:9" x14ac:dyDescent="0.25">
      <c r="A4"/>
      <c r="B4" s="52"/>
      <c r="C4" s="52"/>
      <c r="D4" s="52"/>
      <c r="E4" s="76"/>
      <c r="F4" s="76"/>
      <c r="G4" s="76"/>
      <c r="H4" s="76"/>
      <c r="I4" s="76"/>
    </row>
    <row r="5" spans="1:9" x14ac:dyDescent="0.25">
      <c r="A5" s="53" t="s">
        <v>46</v>
      </c>
      <c r="B5" s="70"/>
      <c r="C5" s="70"/>
      <c r="D5" s="70"/>
      <c r="E5" s="71"/>
      <c r="F5" s="71"/>
      <c r="G5" s="71"/>
      <c r="H5" s="71"/>
      <c r="I5" s="71"/>
    </row>
    <row r="6" spans="1:9" x14ac:dyDescent="0.25">
      <c r="A6" s="68" t="s">
        <v>47</v>
      </c>
      <c r="B6" s="204" t="s">
        <v>48</v>
      </c>
      <c r="C6" s="204" t="s">
        <v>49</v>
      </c>
      <c r="D6" s="204" t="s">
        <v>50</v>
      </c>
      <c r="E6" s="184" t="s">
        <v>51</v>
      </c>
      <c r="F6" s="204" t="s">
        <v>52</v>
      </c>
      <c r="G6" s="204" t="s">
        <v>53</v>
      </c>
      <c r="H6" s="177" t="s">
        <v>54</v>
      </c>
      <c r="I6" s="177" t="s">
        <v>55</v>
      </c>
    </row>
    <row r="7" spans="1:9" x14ac:dyDescent="0.25">
      <c r="A7" s="54" t="s">
        <v>56</v>
      </c>
      <c r="B7" s="191"/>
      <c r="C7" s="204"/>
      <c r="D7" s="204"/>
      <c r="E7" s="184"/>
      <c r="F7" s="191"/>
      <c r="G7" s="191"/>
      <c r="H7" s="177"/>
      <c r="I7" s="177"/>
    </row>
    <row r="8" spans="1:9" x14ac:dyDescent="0.25">
      <c r="A8" s="54" t="s">
        <v>57</v>
      </c>
      <c r="B8" s="192"/>
      <c r="C8" s="204"/>
      <c r="D8" s="204"/>
      <c r="E8" s="184"/>
      <c r="F8" s="192"/>
      <c r="G8" s="192"/>
      <c r="H8" s="177"/>
      <c r="I8" s="177"/>
    </row>
    <row r="9" spans="1:9" x14ac:dyDescent="0.25">
      <c r="A9" s="54" t="s">
        <v>58</v>
      </c>
      <c r="B9" s="197" t="s">
        <v>59</v>
      </c>
      <c r="C9" s="204"/>
      <c r="D9" s="204"/>
      <c r="E9" s="185"/>
      <c r="F9" s="197" t="s">
        <v>60</v>
      </c>
      <c r="G9" s="197" t="s">
        <v>61</v>
      </c>
      <c r="H9" s="178"/>
      <c r="I9" s="177"/>
    </row>
    <row r="10" spans="1:9" x14ac:dyDescent="0.25">
      <c r="A10" s="54" t="s">
        <v>62</v>
      </c>
      <c r="B10" s="198"/>
      <c r="C10" s="204"/>
      <c r="D10" s="204"/>
      <c r="E10" s="183" t="s">
        <v>63</v>
      </c>
      <c r="F10" s="198"/>
      <c r="G10" s="198"/>
      <c r="H10" s="176" t="s">
        <v>63</v>
      </c>
      <c r="I10" s="178"/>
    </row>
    <row r="11" spans="1:9" x14ac:dyDescent="0.25">
      <c r="A11" s="54" t="s">
        <v>64</v>
      </c>
      <c r="B11" s="199"/>
      <c r="C11" s="205"/>
      <c r="D11" s="204"/>
      <c r="E11" s="184"/>
      <c r="F11" s="199"/>
      <c r="G11" s="199"/>
      <c r="H11" s="177"/>
      <c r="I11" s="55"/>
    </row>
    <row r="12" spans="1:9" x14ac:dyDescent="0.25">
      <c r="A12" s="54" t="s">
        <v>65</v>
      </c>
      <c r="B12" s="197" t="s">
        <v>66</v>
      </c>
      <c r="C12" s="58"/>
      <c r="D12" s="204"/>
      <c r="E12" s="184"/>
      <c r="F12" s="197" t="s">
        <v>67</v>
      </c>
      <c r="G12" s="197" t="s">
        <v>68</v>
      </c>
      <c r="H12" s="177"/>
      <c r="I12" s="55"/>
    </row>
    <row r="13" spans="1:9" x14ac:dyDescent="0.25">
      <c r="A13" s="54" t="s">
        <v>69</v>
      </c>
      <c r="B13" s="198"/>
      <c r="C13" s="58"/>
      <c r="D13" s="205"/>
      <c r="E13" s="185"/>
      <c r="F13" s="198"/>
      <c r="G13" s="198"/>
      <c r="H13" s="178"/>
      <c r="I13" s="55"/>
    </row>
    <row r="14" spans="1:9" x14ac:dyDescent="0.25">
      <c r="A14" s="69" t="s">
        <v>70</v>
      </c>
      <c r="B14" s="199"/>
      <c r="C14" s="58"/>
      <c r="D14" s="72"/>
      <c r="E14" s="55"/>
      <c r="F14" s="199"/>
      <c r="G14" s="199"/>
      <c r="H14" s="55"/>
      <c r="I14" s="55"/>
    </row>
    <row r="15" spans="1:9" ht="18.75" customHeight="1" x14ac:dyDescent="0.25">
      <c r="A15" s="56" t="s">
        <v>71</v>
      </c>
      <c r="B15" s="193" t="s">
        <v>72</v>
      </c>
      <c r="C15" s="195" t="s">
        <v>72</v>
      </c>
      <c r="D15" s="193" t="s">
        <v>72</v>
      </c>
      <c r="E15" s="188" t="s">
        <v>72</v>
      </c>
      <c r="F15" s="188" t="s">
        <v>72</v>
      </c>
      <c r="G15" s="188" t="s">
        <v>72</v>
      </c>
      <c r="H15" s="188" t="s">
        <v>72</v>
      </c>
      <c r="I15" s="189" t="s">
        <v>72</v>
      </c>
    </row>
    <row r="16" spans="1:9" ht="18.75" customHeight="1" x14ac:dyDescent="0.25">
      <c r="A16" s="56" t="s">
        <v>73</v>
      </c>
      <c r="B16" s="194"/>
      <c r="C16" s="196"/>
      <c r="D16" s="194"/>
      <c r="E16" s="188"/>
      <c r="F16" s="188"/>
      <c r="G16" s="188"/>
      <c r="H16" s="188"/>
      <c r="I16" s="190"/>
    </row>
    <row r="17" spans="1:9" ht="15.75" thickBot="1" x14ac:dyDescent="0.3">
      <c r="A17" s="64" t="s">
        <v>74</v>
      </c>
      <c r="B17" s="180" t="s">
        <v>75</v>
      </c>
      <c r="C17" s="176" t="s">
        <v>76</v>
      </c>
      <c r="D17" s="176" t="s">
        <v>77</v>
      </c>
      <c r="E17" s="187" t="s">
        <v>78</v>
      </c>
      <c r="F17" s="186" t="s">
        <v>79</v>
      </c>
      <c r="G17" s="186" t="s">
        <v>80</v>
      </c>
      <c r="H17" s="186" t="s">
        <v>81</v>
      </c>
      <c r="I17" s="176" t="s">
        <v>82</v>
      </c>
    </row>
    <row r="18" spans="1:9" ht="15.75" thickBot="1" x14ac:dyDescent="0.3">
      <c r="A18" s="57" t="s">
        <v>83</v>
      </c>
      <c r="B18" s="181"/>
      <c r="C18" s="177"/>
      <c r="D18" s="191"/>
      <c r="E18" s="187"/>
      <c r="F18" s="186"/>
      <c r="G18" s="186"/>
      <c r="H18" s="186"/>
      <c r="I18" s="177"/>
    </row>
    <row r="19" spans="1:9" x14ac:dyDescent="0.25">
      <c r="A19" s="57" t="s">
        <v>84</v>
      </c>
      <c r="B19" s="182"/>
      <c r="C19" s="177"/>
      <c r="D19" s="191"/>
      <c r="E19" s="187"/>
      <c r="F19" s="186"/>
      <c r="G19" s="186"/>
      <c r="H19" s="186"/>
      <c r="I19" s="177"/>
    </row>
    <row r="20" spans="1:9" ht="15.75" thickBot="1" x14ac:dyDescent="0.3">
      <c r="A20" s="57" t="s">
        <v>85</v>
      </c>
      <c r="B20" s="180" t="s">
        <v>86</v>
      </c>
      <c r="C20" s="177"/>
      <c r="D20" s="191"/>
      <c r="E20" s="183"/>
      <c r="F20" s="186" t="s">
        <v>87</v>
      </c>
      <c r="G20" s="186" t="s">
        <v>88</v>
      </c>
      <c r="H20" s="186"/>
      <c r="I20" s="177"/>
    </row>
    <row r="21" spans="1:9" ht="15.75" thickBot="1" x14ac:dyDescent="0.3">
      <c r="A21" s="57" t="s">
        <v>89</v>
      </c>
      <c r="B21" s="181"/>
      <c r="C21" s="177"/>
      <c r="D21" s="191"/>
      <c r="E21" s="183" t="s">
        <v>90</v>
      </c>
      <c r="F21" s="187"/>
      <c r="G21" s="186"/>
      <c r="H21" s="176" t="s">
        <v>91</v>
      </c>
      <c r="I21" s="177"/>
    </row>
    <row r="22" spans="1:9" x14ac:dyDescent="0.25">
      <c r="A22" s="57" t="s">
        <v>92</v>
      </c>
      <c r="B22" s="182"/>
      <c r="C22" s="178"/>
      <c r="D22" s="191"/>
      <c r="E22" s="184"/>
      <c r="F22" s="187"/>
      <c r="G22" s="186"/>
      <c r="H22" s="177"/>
      <c r="I22" s="178"/>
    </row>
    <row r="23" spans="1:9" ht="15.75" thickBot="1" x14ac:dyDescent="0.3">
      <c r="A23" s="57" t="s">
        <v>93</v>
      </c>
      <c r="B23" s="180" t="s">
        <v>94</v>
      </c>
      <c r="C23" s="58"/>
      <c r="D23" s="191"/>
      <c r="E23" s="184"/>
      <c r="F23" s="187" t="s">
        <v>95</v>
      </c>
      <c r="G23" s="186" t="s">
        <v>96</v>
      </c>
      <c r="H23" s="177"/>
      <c r="I23" s="55"/>
    </row>
    <row r="24" spans="1:9" ht="15.75" thickBot="1" x14ac:dyDescent="0.3">
      <c r="A24" s="57" t="s">
        <v>97</v>
      </c>
      <c r="B24" s="181"/>
      <c r="C24" s="58"/>
      <c r="D24" s="192"/>
      <c r="E24" s="185"/>
      <c r="F24" s="187"/>
      <c r="G24" s="186"/>
      <c r="H24" s="178"/>
      <c r="I24" s="55"/>
    </row>
    <row r="25" spans="1:9" x14ac:dyDescent="0.25">
      <c r="A25" s="65" t="s">
        <v>98</v>
      </c>
      <c r="B25" s="182"/>
      <c r="C25" s="58"/>
      <c r="D25" s="67"/>
      <c r="E25" s="66"/>
      <c r="F25" s="186"/>
      <c r="G25" s="186"/>
      <c r="H25" s="59"/>
      <c r="I25" s="55"/>
    </row>
    <row r="26" spans="1:9" ht="15.75" thickBot="1" x14ac:dyDescent="0.3">
      <c r="A26" s="73" t="s">
        <v>99</v>
      </c>
      <c r="B26" s="180" t="s">
        <v>100</v>
      </c>
      <c r="C26" s="176" t="s">
        <v>100</v>
      </c>
      <c r="D26" s="176" t="s">
        <v>101</v>
      </c>
      <c r="E26" s="183" t="s">
        <v>102</v>
      </c>
      <c r="F26" s="179" t="s">
        <v>103</v>
      </c>
      <c r="G26" s="179" t="s">
        <v>104</v>
      </c>
      <c r="H26" s="176" t="s">
        <v>105</v>
      </c>
      <c r="I26" s="176" t="s">
        <v>106</v>
      </c>
    </row>
    <row r="27" spans="1:9" ht="15.75" thickBot="1" x14ac:dyDescent="0.3">
      <c r="A27" s="74" t="s">
        <v>107</v>
      </c>
      <c r="B27" s="181"/>
      <c r="C27" s="177"/>
      <c r="D27" s="177"/>
      <c r="E27" s="184"/>
      <c r="F27" s="179"/>
      <c r="G27" s="179"/>
      <c r="H27" s="177"/>
      <c r="I27" s="177"/>
    </row>
    <row r="28" spans="1:9" ht="15.75" thickBot="1" x14ac:dyDescent="0.3">
      <c r="A28" s="74" t="s">
        <v>108</v>
      </c>
      <c r="B28" s="181"/>
      <c r="C28" s="177"/>
      <c r="D28" s="177"/>
      <c r="E28" s="184"/>
      <c r="F28" s="179"/>
      <c r="G28" s="179"/>
      <c r="H28" s="177"/>
      <c r="I28" s="177"/>
    </row>
    <row r="29" spans="1:9" ht="15.75" thickBot="1" x14ac:dyDescent="0.3">
      <c r="A29" s="74" t="s">
        <v>109</v>
      </c>
      <c r="B29" s="181"/>
      <c r="C29" s="177"/>
      <c r="D29" s="177"/>
      <c r="E29" s="184"/>
      <c r="F29" s="179" t="s">
        <v>110</v>
      </c>
      <c r="G29" s="179" t="s">
        <v>111</v>
      </c>
      <c r="H29" s="177"/>
      <c r="I29" s="177"/>
    </row>
    <row r="30" spans="1:9" ht="15.75" thickBot="1" x14ac:dyDescent="0.3">
      <c r="A30" s="74" t="s">
        <v>112</v>
      </c>
      <c r="B30" s="181"/>
      <c r="C30" s="177"/>
      <c r="D30" s="177"/>
      <c r="E30" s="185"/>
      <c r="F30" s="179"/>
      <c r="G30" s="179"/>
      <c r="H30" s="178"/>
      <c r="I30" s="178"/>
    </row>
    <row r="31" spans="1:9" x14ac:dyDescent="0.25">
      <c r="A31" s="75" t="s">
        <v>113</v>
      </c>
      <c r="B31" s="182"/>
      <c r="C31" s="178"/>
      <c r="D31" s="177"/>
      <c r="E31" s="60"/>
      <c r="F31" s="179"/>
      <c r="G31" s="179"/>
      <c r="H31" s="61"/>
      <c r="I31"/>
    </row>
    <row r="32" spans="1:9" x14ac:dyDescent="0.25">
      <c r="A32" s="62" t="s">
        <v>114</v>
      </c>
      <c r="B32" s="63"/>
      <c r="C32" s="52"/>
      <c r="D32" s="177"/>
      <c r="E32"/>
      <c r="F32"/>
      <c r="G32"/>
      <c r="H32"/>
      <c r="I32"/>
    </row>
    <row r="33" spans="1:9" x14ac:dyDescent="0.25">
      <c r="A33" s="62" t="s">
        <v>115</v>
      </c>
      <c r="B33"/>
      <c r="C33"/>
      <c r="D33" s="178"/>
      <c r="E33"/>
      <c r="F33"/>
      <c r="G33"/>
      <c r="H33"/>
      <c r="I33"/>
    </row>
  </sheetData>
  <mergeCells count="58">
    <mergeCell ref="H2:H3"/>
    <mergeCell ref="I2:I3"/>
    <mergeCell ref="B6:B8"/>
    <mergeCell ref="C6:C11"/>
    <mergeCell ref="D6:D13"/>
    <mergeCell ref="E6:E9"/>
    <mergeCell ref="F6:F8"/>
    <mergeCell ref="G6:G8"/>
    <mergeCell ref="H6:H9"/>
    <mergeCell ref="I6:I10"/>
    <mergeCell ref="B2:B3"/>
    <mergeCell ref="C2:C3"/>
    <mergeCell ref="D2:D3"/>
    <mergeCell ref="E2:E3"/>
    <mergeCell ref="F2:F3"/>
    <mergeCell ref="G2:G3"/>
    <mergeCell ref="B9:B11"/>
    <mergeCell ref="F9:F11"/>
    <mergeCell ref="G9:G11"/>
    <mergeCell ref="E10:E13"/>
    <mergeCell ref="H10:H13"/>
    <mergeCell ref="B12:B14"/>
    <mergeCell ref="F12:F14"/>
    <mergeCell ref="G12:G14"/>
    <mergeCell ref="H15:H16"/>
    <mergeCell ref="I15:I16"/>
    <mergeCell ref="B17:B19"/>
    <mergeCell ref="C17:C22"/>
    <mergeCell ref="D17:D24"/>
    <mergeCell ref="E17:E20"/>
    <mergeCell ref="F17:F19"/>
    <mergeCell ref="G17:G19"/>
    <mergeCell ref="H17:H20"/>
    <mergeCell ref="I17:I22"/>
    <mergeCell ref="B15:B16"/>
    <mergeCell ref="C15:C16"/>
    <mergeCell ref="D15:D16"/>
    <mergeCell ref="E15:E16"/>
    <mergeCell ref="F15:F16"/>
    <mergeCell ref="G15:G16"/>
    <mergeCell ref="B20:B22"/>
    <mergeCell ref="F20:F22"/>
    <mergeCell ref="G20:G22"/>
    <mergeCell ref="E21:E24"/>
    <mergeCell ref="H21:H24"/>
    <mergeCell ref="B23:B25"/>
    <mergeCell ref="F23:F25"/>
    <mergeCell ref="G23:G25"/>
    <mergeCell ref="H26:H30"/>
    <mergeCell ref="I26:I30"/>
    <mergeCell ref="F29:F31"/>
    <mergeCell ref="G29:G31"/>
    <mergeCell ref="B26:B31"/>
    <mergeCell ref="C26:C31"/>
    <mergeCell ref="D26:D33"/>
    <mergeCell ref="E26:E30"/>
    <mergeCell ref="F26:F28"/>
    <mergeCell ref="G26:G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38E79B9C169145A2ADDB89C542FE86" ma:contentTypeVersion="4" ma:contentTypeDescription="Create a new document." ma:contentTypeScope="" ma:versionID="aa78f8b7ed8670706ac6e22481d26784">
  <xsd:schema xmlns:xsd="http://www.w3.org/2001/XMLSchema" xmlns:xs="http://www.w3.org/2001/XMLSchema" xmlns:p="http://schemas.microsoft.com/office/2006/metadata/properties" xmlns:ns2="84d9730c-495b-42b5-a711-fba7528ac762" xmlns:ns3="c71efd36-5bfa-4533-9591-3e55c871a0e8" targetNamespace="http://schemas.microsoft.com/office/2006/metadata/properties" ma:root="true" ma:fieldsID="5d7fd44f60716c4599095512c18a684b" ns2:_="" ns3:_="">
    <xsd:import namespace="84d9730c-495b-42b5-a711-fba7528ac762"/>
    <xsd:import namespace="c71efd36-5bfa-4533-9591-3e55c871a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9730c-495b-42b5-a711-fba7528ac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efd36-5bfa-4533-9591-3e55c871a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7A7E6-B919-4740-A39C-38E1A83239A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c71efd36-5bfa-4533-9591-3e55c871a0e8"/>
    <ds:schemaRef ds:uri="http://purl.org/dc/terms/"/>
    <ds:schemaRef ds:uri="84d9730c-495b-42b5-a711-fba7528ac76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1B2A6B-D001-4234-B7FD-60643E4860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38A4AA-5426-48D4-B0C2-35834780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d9730c-495b-42b5-a711-fba7528ac762"/>
    <ds:schemaRef ds:uri="c71efd36-5bfa-4533-9591-3e55c871a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Summer</vt:lpstr>
      <vt:lpstr>Fall</vt:lpstr>
      <vt:lpstr>Spring</vt:lpstr>
      <vt:lpstr>Summary &lt;Start Here&gt;</vt:lpstr>
      <vt:lpstr>Intersessions</vt:lpstr>
      <vt:lpstr>Dual Enrollment</vt:lpstr>
      <vt:lpstr>Other Proposed Additions</vt:lpstr>
      <vt:lpstr>Block Schedule</vt:lpstr>
      <vt:lpstr>'Dual Enrollment'!Print_Area</vt:lpstr>
      <vt:lpstr>Fall!Print_Area</vt:lpstr>
      <vt:lpstr>Intersessions!Print_Area</vt:lpstr>
      <vt:lpstr>'Other Proposed Additions'!Print_Area</vt:lpstr>
      <vt:lpstr>Spring!Print_Area</vt:lpstr>
      <vt:lpstr>Summer!Print_Area</vt:lpstr>
      <vt:lpstr>Fall!Print_Titles</vt:lpstr>
      <vt:lpstr>'Other Proposed Additions'!Print_Titles</vt:lpstr>
      <vt:lpstr>Spring!Print_Titles</vt:lpstr>
      <vt:lpstr>Summer!Print_Titles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COAFaculty</cp:lastModifiedBy>
  <cp:lastPrinted>2021-02-11T21:59:13Z</cp:lastPrinted>
  <dcterms:created xsi:type="dcterms:W3CDTF">2013-10-25T01:46:28Z</dcterms:created>
  <dcterms:modified xsi:type="dcterms:W3CDTF">2021-02-11T21:59:23Z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0x0101006638E79B9C169145A2ADDB89C542FE86</vt:lpwstr>
  </property>
</Properties>
</file>