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ckenna\Desktop\"/>
    </mc:Choice>
  </mc:AlternateContent>
  <xr:revisionPtr revIDLastSave="0" documentId="13_ncr:1_{748E04A3-B83D-4BDD-861B-34B3CDFF2B8A}" xr6:coauthVersionLast="47" xr6:coauthVersionMax="47" xr10:uidLastSave="{00000000-0000-0000-0000-000000000000}"/>
  <bookViews>
    <workbookView xWindow="1935" yWindow="285" windowWidth="28710" windowHeight="15480" activeTab="4" xr2:uid="{00000000-000D-0000-FFFF-FFFF00000000}"/>
  </bookViews>
  <sheets>
    <sheet name="Summer" sheetId="1" r:id="rId1"/>
    <sheet name="Fall" sheetId="2" r:id="rId2"/>
    <sheet name="Spring" sheetId="3" r:id="rId3"/>
    <sheet name="Summary &lt;Start Here&gt;" sheetId="4" r:id="rId4"/>
    <sheet name="Intersessions" sheetId="7" r:id="rId5"/>
    <sheet name="Dual Enrollment" sheetId="9" r:id="rId6"/>
    <sheet name="Other Proposed Additions" sheetId="6" r:id="rId7"/>
    <sheet name="Block Schedule" sheetId="10" state="hidden" r:id="rId8"/>
  </sheets>
  <definedNames>
    <definedName name="_xlnm.Print_Area" localSheetId="5">'Dual Enrollment'!$A:$N</definedName>
    <definedName name="_xlnm.Print_Area" localSheetId="1">Fall!$A:$M</definedName>
    <definedName name="_xlnm.Print_Area" localSheetId="4">Intersessions!$A:$N</definedName>
    <definedName name="_xlnm.Print_Area" localSheetId="6">'Other Proposed Additions'!$A:$N</definedName>
    <definedName name="_xlnm.Print_Area" localSheetId="2">Spring!$A:$L</definedName>
    <definedName name="_xlnm.Print_Area" localSheetId="0">Summer!$A:$M</definedName>
    <definedName name="_xlnm.Print_Titles" localSheetId="1">Fall!$7:$7</definedName>
    <definedName name="_xlnm.Print_Titles" localSheetId="6">'Other Proposed Additions'!$6:$6</definedName>
    <definedName name="_xlnm.Print_Titles" localSheetId="2">Spring!$5:$5</definedName>
    <definedName name="_xlnm.Print_Titles" localSheetId="0">Summer!$7:$7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C4" i="2" l="1"/>
  <c r="C4" i="3" l="1"/>
  <c r="C4" i="1"/>
  <c r="D1" i="4" l="1"/>
  <c r="C1" i="4"/>
  <c r="J1" i="7" s="1"/>
  <c r="B10" i="4"/>
  <c r="B9" i="4"/>
  <c r="B4" i="6"/>
  <c r="B4" i="9"/>
  <c r="B4" i="7"/>
  <c r="F3" i="3"/>
  <c r="G3" i="2"/>
  <c r="G3" i="1"/>
  <c r="J2" i="9"/>
  <c r="J1" i="6" l="1"/>
  <c r="J1" i="9"/>
  <c r="I1" i="1" l="1"/>
  <c r="I1" i="2"/>
  <c r="H1" i="3"/>
  <c r="J1" i="1"/>
  <c r="J1" i="2"/>
  <c r="I1" i="3"/>
  <c r="I19" i="3"/>
  <c r="F19" i="3"/>
  <c r="E2" i="1" l="1"/>
  <c r="E2" i="2"/>
  <c r="D2" i="3"/>
  <c r="J2" i="6"/>
  <c r="F2" i="6"/>
  <c r="K1" i="6" s="1"/>
  <c r="F2" i="9"/>
  <c r="K1" i="9" s="1"/>
  <c r="F2" i="7"/>
  <c r="K1" i="7" s="1"/>
  <c r="G8" i="2"/>
  <c r="G9" i="2"/>
  <c r="G10" i="2"/>
  <c r="G11" i="2"/>
  <c r="G12" i="2"/>
  <c r="G13" i="2"/>
  <c r="G14" i="2"/>
  <c r="G15" i="2"/>
  <c r="G2" i="6"/>
  <c r="B10" i="6" s="1"/>
  <c r="F2" i="1"/>
  <c r="A11" i="1" s="1"/>
  <c r="A18" i="1" l="1"/>
  <c r="A10" i="1"/>
  <c r="A22" i="1"/>
  <c r="B9" i="6"/>
  <c r="B7" i="6"/>
  <c r="B8" i="6"/>
  <c r="B13" i="6"/>
  <c r="A14" i="1"/>
  <c r="B12" i="6"/>
  <c r="A21" i="1"/>
  <c r="A17" i="1"/>
  <c r="A13" i="1"/>
  <c r="A9" i="1"/>
  <c r="A20" i="1"/>
  <c r="A16" i="1"/>
  <c r="A12" i="1"/>
  <c r="A8" i="1"/>
  <c r="B15" i="6"/>
  <c r="B11" i="6"/>
  <c r="A7" i="1"/>
  <c r="A19" i="1"/>
  <c r="A15" i="1"/>
  <c r="B14" i="6"/>
  <c r="L15" i="9"/>
  <c r="K15" i="9"/>
  <c r="H15" i="9"/>
  <c r="L14" i="9"/>
  <c r="K14" i="9"/>
  <c r="H14" i="9"/>
  <c r="L13" i="9"/>
  <c r="K13" i="9"/>
  <c r="H13" i="9"/>
  <c r="L12" i="9"/>
  <c r="K12" i="9"/>
  <c r="H12" i="9"/>
  <c r="L11" i="9"/>
  <c r="K11" i="9"/>
  <c r="H11" i="9"/>
  <c r="L10" i="9"/>
  <c r="K10" i="9"/>
  <c r="H10" i="9"/>
  <c r="L9" i="9"/>
  <c r="K9" i="9"/>
  <c r="H9" i="9"/>
  <c r="L8" i="9"/>
  <c r="K8" i="9"/>
  <c r="H8" i="9"/>
  <c r="K7" i="9"/>
  <c r="H7" i="9"/>
  <c r="L7" i="9" s="1"/>
  <c r="G2" i="9"/>
  <c r="M12" i="9" l="1"/>
  <c r="M13" i="9"/>
  <c r="M11" i="9"/>
  <c r="M14" i="9"/>
  <c r="M9" i="9"/>
  <c r="M10" i="9"/>
  <c r="K2" i="9"/>
  <c r="M8" i="9"/>
  <c r="M15" i="9"/>
  <c r="L2" i="9"/>
  <c r="B9" i="9"/>
  <c r="B13" i="9"/>
  <c r="B10" i="9"/>
  <c r="B14" i="9"/>
  <c r="B11" i="9"/>
  <c r="B15" i="9"/>
  <c r="B8" i="9"/>
  <c r="B12" i="9"/>
  <c r="B7" i="9"/>
  <c r="M7" i="9"/>
  <c r="K15" i="7" l="1"/>
  <c r="H15" i="7"/>
  <c r="L15" i="7" s="1"/>
  <c r="M15" i="7" s="1"/>
  <c r="K14" i="7"/>
  <c r="H14" i="7"/>
  <c r="L14" i="7" s="1"/>
  <c r="M14" i="7" s="1"/>
  <c r="K13" i="7"/>
  <c r="H13" i="7"/>
  <c r="L13" i="7" s="1"/>
  <c r="K12" i="7"/>
  <c r="H12" i="7"/>
  <c r="L12" i="7" s="1"/>
  <c r="M12" i="7" s="1"/>
  <c r="K11" i="7"/>
  <c r="H11" i="7"/>
  <c r="L11" i="7" s="1"/>
  <c r="M11" i="7" s="1"/>
  <c r="K10" i="7"/>
  <c r="H10" i="7"/>
  <c r="L10" i="7" s="1"/>
  <c r="M10" i="7" s="1"/>
  <c r="K9" i="7"/>
  <c r="H9" i="7"/>
  <c r="L9" i="7" s="1"/>
  <c r="K8" i="7"/>
  <c r="H8" i="7"/>
  <c r="L8" i="7" s="1"/>
  <c r="K7" i="7"/>
  <c r="H7" i="7"/>
  <c r="L7" i="7" s="1"/>
  <c r="J2" i="7"/>
  <c r="G2" i="7"/>
  <c r="M8" i="7" l="1"/>
  <c r="M7" i="7"/>
  <c r="M13" i="7"/>
  <c r="M9" i="7"/>
  <c r="K2" i="7"/>
  <c r="L2" i="7"/>
  <c r="B15" i="7"/>
  <c r="B11" i="7"/>
  <c r="B7" i="7"/>
  <c r="B8" i="7"/>
  <c r="B12" i="7"/>
  <c r="B9" i="7"/>
  <c r="B13" i="7"/>
  <c r="B10" i="7"/>
  <c r="B14" i="7"/>
  <c r="E2" i="3" l="1"/>
  <c r="K7" i="6"/>
  <c r="H7" i="6"/>
  <c r="L7" i="6" s="1"/>
  <c r="I9" i="3"/>
  <c r="F9" i="3"/>
  <c r="J9" i="3" s="1"/>
  <c r="I8" i="3"/>
  <c r="F8" i="3"/>
  <c r="J8" i="3" s="1"/>
  <c r="I7" i="3"/>
  <c r="F7" i="3"/>
  <c r="J7" i="3" s="1"/>
  <c r="I6" i="3"/>
  <c r="F6" i="3"/>
  <c r="J6" i="3" s="1"/>
  <c r="J10" i="2"/>
  <c r="K10" i="2"/>
  <c r="J9" i="2"/>
  <c r="K9" i="2"/>
  <c r="J8" i="2"/>
  <c r="K8" i="2"/>
  <c r="A10" i="3" l="1"/>
  <c r="A14" i="3"/>
  <c r="A18" i="3"/>
  <c r="A22" i="3"/>
  <c r="A26" i="3"/>
  <c r="A30" i="3"/>
  <c r="A7" i="3"/>
  <c r="A11" i="3"/>
  <c r="A15" i="3"/>
  <c r="A19" i="3"/>
  <c r="A23" i="3"/>
  <c r="A27" i="3"/>
  <c r="A6" i="3"/>
  <c r="A8" i="3"/>
  <c r="A12" i="3"/>
  <c r="A16" i="3"/>
  <c r="A20" i="3"/>
  <c r="A24" i="3"/>
  <c r="A28" i="3"/>
  <c r="A9" i="3"/>
  <c r="A13" i="3"/>
  <c r="A17" i="3"/>
  <c r="A21" i="3"/>
  <c r="A25" i="3"/>
  <c r="A29" i="3"/>
  <c r="M7" i="6"/>
  <c r="L9" i="2"/>
  <c r="K8" i="3"/>
  <c r="L8" i="2"/>
  <c r="K9" i="3"/>
  <c r="K7" i="3"/>
  <c r="K6" i="3"/>
  <c r="L10" i="2"/>
  <c r="F2" i="2"/>
  <c r="A12" i="2" l="1"/>
  <c r="A16" i="2"/>
  <c r="A20" i="2"/>
  <c r="A24" i="2"/>
  <c r="A28" i="2"/>
  <c r="A32" i="2"/>
  <c r="A9" i="2"/>
  <c r="A13" i="2"/>
  <c r="A17" i="2"/>
  <c r="A21" i="2"/>
  <c r="A25" i="2"/>
  <c r="A29" i="2"/>
  <c r="A8" i="2"/>
  <c r="A10" i="2"/>
  <c r="A14" i="2"/>
  <c r="A18" i="2"/>
  <c r="A22" i="2"/>
  <c r="A26" i="2"/>
  <c r="A30" i="2"/>
  <c r="A11" i="2"/>
  <c r="A15" i="2"/>
  <c r="A19" i="2"/>
  <c r="A23" i="2"/>
  <c r="A27" i="2"/>
  <c r="A31" i="2"/>
  <c r="L8" i="6"/>
  <c r="L9" i="6"/>
  <c r="L10" i="6"/>
  <c r="L11" i="6"/>
  <c r="L12" i="6"/>
  <c r="L13" i="6"/>
  <c r="L14" i="6"/>
  <c r="L15" i="6"/>
  <c r="K8" i="6"/>
  <c r="K9" i="6"/>
  <c r="K10" i="6"/>
  <c r="K11" i="6"/>
  <c r="K12" i="6"/>
  <c r="K13" i="6"/>
  <c r="K14" i="6"/>
  <c r="K15" i="6"/>
  <c r="H8" i="6"/>
  <c r="H9" i="6"/>
  <c r="H10" i="6"/>
  <c r="H11" i="6"/>
  <c r="H12" i="6"/>
  <c r="H13" i="6"/>
  <c r="H14" i="6"/>
  <c r="H15" i="6"/>
  <c r="M15" i="6" l="1"/>
  <c r="M10" i="6"/>
  <c r="M13" i="6"/>
  <c r="M9" i="6"/>
  <c r="M11" i="6"/>
  <c r="M14" i="6"/>
  <c r="M12" i="6"/>
  <c r="M8" i="6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G32" i="2" l="1"/>
  <c r="K32" i="2" s="1"/>
  <c r="J32" i="2"/>
  <c r="L32" i="2" l="1"/>
  <c r="F27" i="3"/>
  <c r="J27" i="3" s="1"/>
  <c r="I27" i="3"/>
  <c r="F28" i="3"/>
  <c r="J28" i="3" s="1"/>
  <c r="I28" i="3"/>
  <c r="F29" i="3"/>
  <c r="J29" i="3" s="1"/>
  <c r="I29" i="3"/>
  <c r="G29" i="2"/>
  <c r="K29" i="2" s="1"/>
  <c r="J29" i="2"/>
  <c r="G30" i="2"/>
  <c r="K30" i="2" s="1"/>
  <c r="J30" i="2"/>
  <c r="G31" i="2"/>
  <c r="K31" i="2" s="1"/>
  <c r="J31" i="2"/>
  <c r="L29" i="2" l="1"/>
  <c r="L31" i="2"/>
  <c r="K29" i="3"/>
  <c r="K28" i="3"/>
  <c r="L30" i="2"/>
  <c r="K27" i="3" l="1"/>
  <c r="I2" i="2"/>
  <c r="H2" i="3"/>
  <c r="I2" i="1"/>
  <c r="K2" i="6" l="1"/>
  <c r="L2" i="6" l="1"/>
  <c r="K11" i="2"/>
  <c r="K12" i="2"/>
  <c r="K13" i="2"/>
  <c r="K14" i="2"/>
  <c r="K15" i="2"/>
  <c r="G16" i="2"/>
  <c r="K16" i="2" s="1"/>
  <c r="G17" i="2"/>
  <c r="K17" i="2" s="1"/>
  <c r="G18" i="2"/>
  <c r="K18" i="2" s="1"/>
  <c r="G19" i="2"/>
  <c r="K19" i="2" s="1"/>
  <c r="G20" i="2"/>
  <c r="K20" i="2" s="1"/>
  <c r="G21" i="2"/>
  <c r="K21" i="2" s="1"/>
  <c r="G22" i="2"/>
  <c r="K22" i="2" s="1"/>
  <c r="G23" i="2"/>
  <c r="K23" i="2" s="1"/>
  <c r="G24" i="2"/>
  <c r="K24" i="2" s="1"/>
  <c r="G25" i="2"/>
  <c r="K25" i="2" s="1"/>
  <c r="G26" i="2"/>
  <c r="K26" i="2" s="1"/>
  <c r="G27" i="2"/>
  <c r="K27" i="2" s="1"/>
  <c r="G28" i="2"/>
  <c r="K28" i="2" s="1"/>
  <c r="M2" i="6" l="1"/>
  <c r="M2" i="9"/>
  <c r="M2" i="7"/>
  <c r="G7" i="1"/>
  <c r="K7" i="1" s="1"/>
  <c r="L7" i="1" s="1"/>
  <c r="F30" i="3"/>
  <c r="J30" i="3" s="1"/>
  <c r="F26" i="3"/>
  <c r="J26" i="3" s="1"/>
  <c r="F25" i="3"/>
  <c r="J25" i="3" s="1"/>
  <c r="F24" i="3"/>
  <c r="J24" i="3" s="1"/>
  <c r="F23" i="3"/>
  <c r="J23" i="3" s="1"/>
  <c r="F22" i="3"/>
  <c r="J22" i="3" s="1"/>
  <c r="F21" i="3"/>
  <c r="J21" i="3" s="1"/>
  <c r="F20" i="3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J20" i="3" l="1"/>
  <c r="J19" i="3"/>
  <c r="I30" i="3"/>
  <c r="I26" i="3"/>
  <c r="I25" i="3"/>
  <c r="I24" i="3"/>
  <c r="I23" i="3"/>
  <c r="I22" i="3"/>
  <c r="I21" i="3"/>
  <c r="I20" i="3"/>
  <c r="I18" i="3"/>
  <c r="I17" i="3"/>
  <c r="I16" i="3"/>
  <c r="I15" i="3"/>
  <c r="I14" i="3"/>
  <c r="I13" i="3"/>
  <c r="I12" i="3"/>
  <c r="I11" i="3"/>
  <c r="I10" i="3"/>
  <c r="J19" i="2"/>
  <c r="J28" i="2"/>
  <c r="J27" i="2"/>
  <c r="J26" i="2"/>
  <c r="J25" i="2"/>
  <c r="J24" i="2"/>
  <c r="J23" i="2"/>
  <c r="J22" i="2"/>
  <c r="J21" i="2"/>
  <c r="J20" i="2"/>
  <c r="J18" i="2"/>
  <c r="J17" i="2"/>
  <c r="J16" i="2"/>
  <c r="J15" i="2"/>
  <c r="J14" i="2"/>
  <c r="J13" i="2"/>
  <c r="J12" i="2"/>
  <c r="J11" i="2"/>
  <c r="G22" i="1"/>
  <c r="K22" i="1" s="1"/>
  <c r="L22" i="1" s="1"/>
  <c r="G21" i="1"/>
  <c r="K21" i="1" s="1"/>
  <c r="L21" i="1" s="1"/>
  <c r="G20" i="1"/>
  <c r="K20" i="1" s="1"/>
  <c r="L20" i="1" s="1"/>
  <c r="G19" i="1"/>
  <c r="K19" i="1" s="1"/>
  <c r="L19" i="1" s="1"/>
  <c r="G18" i="1"/>
  <c r="K18" i="1" s="1"/>
  <c r="L18" i="1" s="1"/>
  <c r="G17" i="1"/>
  <c r="K17" i="1" s="1"/>
  <c r="L17" i="1" s="1"/>
  <c r="G16" i="1"/>
  <c r="K16" i="1" s="1"/>
  <c r="L16" i="1" s="1"/>
  <c r="G15" i="1"/>
  <c r="K15" i="1" s="1"/>
  <c r="L15" i="1" s="1"/>
  <c r="G14" i="1"/>
  <c r="K14" i="1" s="1"/>
  <c r="L14" i="1" s="1"/>
  <c r="G13" i="1"/>
  <c r="K13" i="1" s="1"/>
  <c r="L13" i="1" s="1"/>
  <c r="G12" i="1"/>
  <c r="K12" i="1" s="1"/>
  <c r="L12" i="1" s="1"/>
  <c r="G11" i="1"/>
  <c r="K11" i="1" s="1"/>
  <c r="L11" i="1" s="1"/>
  <c r="G10" i="1"/>
  <c r="K10" i="1" s="1"/>
  <c r="L10" i="1" s="1"/>
  <c r="G9" i="1"/>
  <c r="K9" i="1" s="1"/>
  <c r="L9" i="1" s="1"/>
  <c r="G8" i="1"/>
  <c r="K8" i="1" s="1"/>
  <c r="L8" i="1" s="1"/>
  <c r="K19" i="3" l="1"/>
  <c r="J2" i="3"/>
  <c r="K2" i="1"/>
  <c r="L14" i="2"/>
  <c r="I2" i="3"/>
  <c r="C10" i="4" s="1"/>
  <c r="J2" i="2"/>
  <c r="C9" i="4" s="1"/>
  <c r="K10" i="3"/>
  <c r="K12" i="3"/>
  <c r="K14" i="3"/>
  <c r="K16" i="3"/>
  <c r="K18" i="3"/>
  <c r="K20" i="3"/>
  <c r="K21" i="3"/>
  <c r="K23" i="3"/>
  <c r="K24" i="3"/>
  <c r="K25" i="3"/>
  <c r="K30" i="3"/>
  <c r="K11" i="3"/>
  <c r="K13" i="3"/>
  <c r="K15" i="3"/>
  <c r="K17" i="3"/>
  <c r="K22" i="3"/>
  <c r="K26" i="3"/>
  <c r="L13" i="2"/>
  <c r="L15" i="2"/>
  <c r="L17" i="2"/>
  <c r="L19" i="2"/>
  <c r="L21" i="2"/>
  <c r="L23" i="2"/>
  <c r="L25" i="2"/>
  <c r="L27" i="2"/>
  <c r="L28" i="2"/>
  <c r="L11" i="2"/>
  <c r="L12" i="2"/>
  <c r="L16" i="2"/>
  <c r="L18" i="2"/>
  <c r="L20" i="2"/>
  <c r="L22" i="2"/>
  <c r="L24" i="2"/>
  <c r="L26" i="2"/>
  <c r="K2" i="3" l="1"/>
  <c r="K2" i="2"/>
  <c r="L2" i="2" s="1"/>
  <c r="F2" i="4" l="1"/>
  <c r="J2" i="1"/>
  <c r="D2" i="4" l="1"/>
  <c r="D3" i="4" s="1"/>
  <c r="C8" i="4"/>
  <c r="C11" i="4" s="1"/>
  <c r="J3" i="1"/>
  <c r="J3" i="2"/>
  <c r="I3" i="3"/>
  <c r="L2" i="1"/>
  <c r="G2" i="4" l="1"/>
</calcChain>
</file>

<file path=xl/sharedStrings.xml><?xml version="1.0" encoding="utf-8"?>
<sst xmlns="http://schemas.openxmlformats.org/spreadsheetml/2006/main" count="271" uniqueCount="143">
  <si>
    <t>Term</t>
  </si>
  <si>
    <t>Year</t>
  </si>
  <si>
    <t>Discipline</t>
  </si>
  <si>
    <t xml:space="preserve">FTES </t>
  </si>
  <si>
    <t>PROD</t>
  </si>
  <si>
    <t>Summer</t>
  </si>
  <si>
    <t>Insert Year/Discipline/FTEF on Summary Tab</t>
  </si>
  <si>
    <t>Faculty Name</t>
  </si>
  <si>
    <t>Subject</t>
  </si>
  <si>
    <t>Course/X-listed Course(s)</t>
  </si>
  <si>
    <r>
      <t xml:space="preserve">Session
</t>
    </r>
    <r>
      <rPr>
        <sz val="10"/>
        <color indexed="8"/>
        <rFont val="Calibri"/>
        <family val="2"/>
        <scheme val="minor"/>
      </rPr>
      <t xml:space="preserve">Please indicate in which summer session the course is to be offered </t>
    </r>
  </si>
  <si>
    <t>Set
Cap
Per Section</t>
  </si>
  <si>
    <t>Expected Enrollment 
Per 
Section (Est.)</t>
  </si>
  <si>
    <t>Planned
Section(s)</t>
  </si>
  <si>
    <t>Total 
Enr. (Est.)</t>
  </si>
  <si>
    <t>Weekly
Contact
Hours Per
Week</t>
  </si>
  <si>
    <t>Equated Hours
Section</t>
  </si>
  <si>
    <t xml:space="preserve">Total FTEF </t>
  </si>
  <si>
    <t>FTES</t>
  </si>
  <si>
    <t>NOTES:</t>
  </si>
  <si>
    <t>Summary/Rationale:</t>
  </si>
  <si>
    <t>**REQUIRED SECTION**</t>
  </si>
  <si>
    <t>Discipline Faculty:</t>
  </si>
  <si>
    <t>I have used my program review to develop the above discipline plan:</t>
  </si>
  <si>
    <t>Division Dean:</t>
  </si>
  <si>
    <t>I approve the above discipline plan and agree that it complies with the program review:</t>
  </si>
  <si>
    <t>Fall</t>
  </si>
  <si>
    <t>Insert Year/Discipline/FTEF Allocation on Summary Tab</t>
  </si>
  <si>
    <t>Equated Hours Per
Section</t>
  </si>
  <si>
    <t>Spring</t>
  </si>
  <si>
    <t>Equated Hours Per Section</t>
  </si>
  <si>
    <t xml:space="preserve">WSCH </t>
  </si>
  <si>
    <t>PRODUCTIVITY</t>
  </si>
  <si>
    <t>YYYY-YY</t>
  </si>
  <si>
    <t>FTEF Remaining</t>
  </si>
  <si>
    <t>Faculty</t>
  </si>
  <si>
    <t>Proposed</t>
  </si>
  <si>
    <t>Total</t>
  </si>
  <si>
    <t>Winter or Spring online?</t>
  </si>
  <si>
    <t>Course #/X-listed Course(s)</t>
  </si>
  <si>
    <t xml:space="preserve">Was course offered in  19/20? If so, when? </t>
  </si>
  <si>
    <t>Equated hours per section</t>
  </si>
  <si>
    <t xml:space="preserve">Please provide rationale for proposed courses. </t>
  </si>
  <si>
    <t>Fall or Spring?</t>
  </si>
  <si>
    <t>3 unit</t>
  </si>
  <si>
    <t>4 unit</t>
  </si>
  <si>
    <t>5 unit</t>
  </si>
  <si>
    <t>5 Unit</t>
  </si>
  <si>
    <t>2 days per week for 1.5 hrs.</t>
  </si>
  <si>
    <t>1 day per week for 3.0 hrs.</t>
  </si>
  <si>
    <t>1 day per week for 4.0 hrs.</t>
  </si>
  <si>
    <t>2 days per week for 2.0 hrs.</t>
  </si>
  <si>
    <t>3 days per week for 1.3 hrs.</t>
  </si>
  <si>
    <t>4 days per week for 1.25 hrs.</t>
  </si>
  <si>
    <t>3 days per week for 1.75 hrs.</t>
  </si>
  <si>
    <t>2 days per week for 2.5 hrs.</t>
  </si>
  <si>
    <t>7:30 - 8:00 AM</t>
  </si>
  <si>
    <t>8:00 - 8:30 AM</t>
  </si>
  <si>
    <t>8:00-9:30            M/W or T/Th</t>
  </si>
  <si>
    <t>8:00-11:00 M, T, W, Th, F</t>
  </si>
  <si>
    <t>8:00- 12:00 M, T, W, Th, F</t>
  </si>
  <si>
    <t>8:00-10:00            M/W or T/Th</t>
  </si>
  <si>
    <t>8:00-9:30            M/T/W or T/W/Th</t>
  </si>
  <si>
    <t>8:00-9:30            M/T/W/Th</t>
  </si>
  <si>
    <t>8:00-10:00            M/T/W or T/W/Th</t>
  </si>
  <si>
    <t>8:00-10:30 M/w or T/Th</t>
  </si>
  <si>
    <t>8:30 - 9:00 AM</t>
  </si>
  <si>
    <t>9:00 - 9:30 AM</t>
  </si>
  <si>
    <t>9:30 - 10:00 AM</t>
  </si>
  <si>
    <t>9:30-11:00          M/W or T/Th</t>
  </si>
  <si>
    <t>9:30-11:00          M/T/W or T/W/Th</t>
  </si>
  <si>
    <t>9:30-11:00        M/T/W/Th</t>
  </si>
  <si>
    <t>10:00 - 10:30 AM</t>
  </si>
  <si>
    <t>10:00-12:00            M/W or T/Th</t>
  </si>
  <si>
    <t>10:30 - 11:00 AM</t>
  </si>
  <si>
    <t>11:00 - 11:30 AM</t>
  </si>
  <si>
    <t>11:00-12:30  M/W or T/TH</t>
  </si>
  <si>
    <t>11:00-12:30  M/T/W or T/W/Th</t>
  </si>
  <si>
    <t>11:00-12:30  M/T/W/Th</t>
  </si>
  <si>
    <t>11:30 - 12:00 PM</t>
  </si>
  <si>
    <t>12:00 - 12:30 PM</t>
  </si>
  <si>
    <t>12:30 - 1:00 PM</t>
  </si>
  <si>
    <t>12:30-1:30   College Hour</t>
  </si>
  <si>
    <t>1:00 - 1:30 PM</t>
  </si>
  <si>
    <t>1:30 - 2:00 PM</t>
  </si>
  <si>
    <t>1:30-3:00            M/W or T/Th</t>
  </si>
  <si>
    <t>1:30- 4:30 M, T, W, TH, FR</t>
  </si>
  <si>
    <t>1:30-5:30 M, T, W, TH, FR</t>
  </si>
  <si>
    <t>1:30-3:30            M/W or T/Th</t>
  </si>
  <si>
    <t>1:30-3:00        M/T/W or T/W/Th</t>
  </si>
  <si>
    <t>1:30-3:00            M/T/W/Th</t>
  </si>
  <si>
    <t>1:30-3:30            M/T/W or T/W/Th</t>
  </si>
  <si>
    <t>1:30-4:00 M/w or T/Th</t>
  </si>
  <si>
    <t>2:00 - 2:30 PM</t>
  </si>
  <si>
    <t>2:30 - 3:00 PM</t>
  </si>
  <si>
    <t>3:00 - 3:30 PM</t>
  </si>
  <si>
    <t>3:00-4:30            M/W or T/Th</t>
  </si>
  <si>
    <t>3:00-4:30            M/T/W or T/W/Th</t>
  </si>
  <si>
    <t>3:00-4:30            M/T/W/Th</t>
  </si>
  <si>
    <t>3:30 - 4:00 PM</t>
  </si>
  <si>
    <t>3:30-5:30 W/W or T/TH</t>
  </si>
  <si>
    <t>3:30-5:30 M/T/W or T/W/Th</t>
  </si>
  <si>
    <t>4:00 - 4:30 PM</t>
  </si>
  <si>
    <t>4:30 - 5:00 PM</t>
  </si>
  <si>
    <t>4:30-6:00                 M/W or T/Th</t>
  </si>
  <si>
    <t>4:30-6:00                 M/T/W or T/W/Th</t>
  </si>
  <si>
    <t>4:30-6:00                 M/T/W/Th</t>
  </si>
  <si>
    <t>5:00 - 5:30 PM</t>
  </si>
  <si>
    <t>5:30 - 6:00 PM</t>
  </si>
  <si>
    <t>6:00 - 6:30 PM</t>
  </si>
  <si>
    <t>6:00-9:00 M, T, W or TH</t>
  </si>
  <si>
    <t>6:30-10:00 M, T, W, TH</t>
  </si>
  <si>
    <t>6:00-8:00            M/W or T/Th</t>
  </si>
  <si>
    <t>6:00-7:30            M/T/W or T/W/Th</t>
  </si>
  <si>
    <t>6:00-7:30            M/T/W/Th</t>
  </si>
  <si>
    <t>6:00-8:00            M/T/W or T/W/Th</t>
  </si>
  <si>
    <t>6:00-8:30 M/W or T/Th</t>
  </si>
  <si>
    <t>6:30 - 7:00 PM</t>
  </si>
  <si>
    <t>7:00 - 7:30 PM</t>
  </si>
  <si>
    <t>7:30 - 8:00 PM</t>
  </si>
  <si>
    <t>7:30-9:00            M/T/W or T/W/Th</t>
  </si>
  <si>
    <t>7:30-9:00            M/T/W/Th</t>
  </si>
  <si>
    <t>8:00 - 8:30 PM</t>
  </si>
  <si>
    <t>8:30 - 9:00 PM</t>
  </si>
  <si>
    <t>9:00 - 9:30 PM</t>
  </si>
  <si>
    <t>9:30 - 10:00 PM</t>
  </si>
  <si>
    <t>LIS</t>
  </si>
  <si>
    <t>2025-2026</t>
  </si>
  <si>
    <t>2025 Fall Sessions</t>
  </si>
  <si>
    <t>Regular Session: 08/18/2025 through 12/12/2025</t>
  </si>
  <si>
    <t>8-week Fall Session 1: TBD</t>
  </si>
  <si>
    <t>8-week Fall Session 2: TBD</t>
  </si>
  <si>
    <t>14-week Fall Session: TBD</t>
  </si>
  <si>
    <t>10-week Fall Session: TBD</t>
  </si>
  <si>
    <t>2025 Summer Sessions</t>
  </si>
  <si>
    <t xml:space="preserve">4-week Summer Session: TBD  </t>
  </si>
  <si>
    <t>6-week Summer Session: TBD</t>
  </si>
  <si>
    <t>8-week Summer Session: TBD</t>
  </si>
  <si>
    <t>Jane Mckenna</t>
  </si>
  <si>
    <t>LIS74</t>
  </si>
  <si>
    <t>10 week</t>
  </si>
  <si>
    <t>Winter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</si>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</sst>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8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indexed="8"/>
      </patternFill>
    </fill>
    <fill>
      <patternFill patternType="solid">
        <fgColor rgb="FFFFFFE1"/>
        <bgColor rgb="FF00000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3" tint="-0.24994659260841701"/>
      </left>
      <right style="mediumDashed">
        <color theme="3" tint="-0.24994659260841701"/>
      </right>
      <top style="mediumDashed">
        <color theme="3" tint="-0.24994659260841701"/>
      </top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/>
      <diagonal/>
    </border>
    <border>
      <left style="mediumDashed">
        <color theme="3" tint="-0.24994659260841701"/>
      </left>
      <right style="mediumDashed">
        <color theme="3" tint="-0.24994659260841701"/>
      </right>
      <top/>
      <bottom style="mediumDash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theme="3" tint="-0.24994659260841701"/>
      </right>
      <top/>
      <bottom/>
      <diagonal/>
    </border>
  </borders>
  <cellStyleXfs count="2">
    <xf numFmtId="0" fontId="0" fillId="0" borderId="0"/>
    <xf numFmtId="0" fontId="3" fillId="0" borderId="0"/>
  </cellStyleXfs>
  <cellXfs count="201">
    <xf numFmtId="0" fontId="0" fillId="0" borderId="0" xfId="0"/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9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2" fontId="5" fillId="0" borderId="1" xfId="1" applyNumberFormat="1" applyFont="1" applyBorder="1" applyAlignment="1">
      <alignment horizontal="left" wrapText="1"/>
    </xf>
    <xf numFmtId="164" fontId="5" fillId="0" borderId="1" xfId="1" applyNumberFormat="1" applyFont="1" applyBorder="1" applyAlignment="1">
      <alignment horizontal="left" wrapText="1"/>
    </xf>
    <xf numFmtId="0" fontId="5" fillId="6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left" wrapText="1"/>
    </xf>
    <xf numFmtId="0" fontId="5" fillId="6" borderId="3" xfId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2" fontId="5" fillId="6" borderId="3" xfId="1" applyNumberFormat="1" applyFont="1" applyFill="1" applyBorder="1" applyAlignment="1">
      <alignment horizontal="center" wrapText="1"/>
    </xf>
    <xf numFmtId="2" fontId="5" fillId="6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2" fontId="5" fillId="6" borderId="5" xfId="1" applyNumberFormat="1" applyFont="1" applyFill="1" applyBorder="1" applyAlignment="1">
      <alignment horizontal="center"/>
    </xf>
    <xf numFmtId="164" fontId="5" fillId="6" borderId="3" xfId="1" applyNumberFormat="1" applyFont="1" applyFill="1" applyBorder="1" applyAlignment="1">
      <alignment horizontal="center"/>
    </xf>
    <xf numFmtId="0" fontId="0" fillId="8" borderId="1" xfId="0" applyFill="1" applyBorder="1" applyAlignment="1" applyProtection="1">
      <alignment horizontal="left"/>
      <protection locked="0"/>
    </xf>
    <xf numFmtId="0" fontId="10" fillId="9" borderId="1" xfId="1" applyFont="1" applyFill="1" applyBorder="1" applyAlignment="1" applyProtection="1">
      <alignment horizontal="left" wrapText="1"/>
      <protection locked="0"/>
    </xf>
    <xf numFmtId="0" fontId="10" fillId="8" borderId="1" xfId="1" applyFont="1" applyFill="1" applyBorder="1" applyAlignment="1">
      <alignment horizontal="left" wrapText="1"/>
    </xf>
    <xf numFmtId="2" fontId="0" fillId="8" borderId="1" xfId="0" applyNumberFormat="1" applyFill="1" applyBorder="1" applyAlignment="1" applyProtection="1">
      <alignment horizontal="left"/>
      <protection locked="0"/>
    </xf>
    <xf numFmtId="2" fontId="10" fillId="9" borderId="1" xfId="1" applyNumberFormat="1" applyFont="1" applyFill="1" applyBorder="1" applyAlignment="1" applyProtection="1">
      <alignment horizontal="left" wrapText="1"/>
      <protection locked="0"/>
    </xf>
    <xf numFmtId="0" fontId="5" fillId="8" borderId="1" xfId="1" applyFont="1" applyFill="1" applyBorder="1" applyAlignment="1">
      <alignment horizontal="left" wrapText="1"/>
    </xf>
    <xf numFmtId="0" fontId="11" fillId="8" borderId="1" xfId="0" applyFont="1" applyFill="1" applyBorder="1" applyAlignment="1" applyProtection="1">
      <alignment horizontal="left"/>
      <protection locked="0"/>
    </xf>
    <xf numFmtId="0" fontId="0" fillId="7" borderId="1" xfId="0" applyFill="1" applyBorder="1" applyAlignment="1">
      <alignment horizontal="center"/>
    </xf>
    <xf numFmtId="2" fontId="5" fillId="11" borderId="1" xfId="1" applyNumberFormat="1" applyFont="1" applyFill="1" applyBorder="1" applyAlignment="1">
      <alignment horizontal="center"/>
    </xf>
    <xf numFmtId="164" fontId="5" fillId="11" borderId="1" xfId="1" applyNumberFormat="1" applyFont="1" applyFill="1" applyBorder="1" applyAlignment="1">
      <alignment horizontal="center"/>
    </xf>
    <xf numFmtId="0" fontId="5" fillId="11" borderId="1" xfId="1" applyFont="1" applyFill="1" applyBorder="1" applyAlignment="1">
      <alignment horizontal="left"/>
    </xf>
    <xf numFmtId="0" fontId="5" fillId="11" borderId="1" xfId="1" applyFont="1" applyFill="1" applyBorder="1" applyAlignment="1">
      <alignment horizontal="left" wrapText="1"/>
    </xf>
    <xf numFmtId="0" fontId="5" fillId="11" borderId="3" xfId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2" fontId="5" fillId="11" borderId="3" xfId="1" applyNumberFormat="1" applyFont="1" applyFill="1" applyBorder="1" applyAlignment="1">
      <alignment horizontal="center" wrapText="1"/>
    </xf>
    <xf numFmtId="164" fontId="5" fillId="11" borderId="3" xfId="1" applyNumberFormat="1" applyFont="1" applyFill="1" applyBorder="1" applyAlignment="1">
      <alignment horizontal="center"/>
    </xf>
    <xf numFmtId="0" fontId="7" fillId="8" borderId="1" xfId="0" applyFont="1" applyFill="1" applyBorder="1" applyAlignment="1" applyProtection="1">
      <alignment horizontal="left"/>
      <protection locked="0"/>
    </xf>
    <xf numFmtId="0" fontId="7" fillId="10" borderId="7" xfId="0" applyFont="1" applyFill="1" applyBorder="1" applyAlignment="1" applyProtection="1">
      <alignment horizontal="left"/>
      <protection locked="0"/>
    </xf>
    <xf numFmtId="0" fontId="7" fillId="10" borderId="14" xfId="0" applyFont="1" applyFill="1" applyBorder="1" applyAlignment="1" applyProtection="1">
      <alignment horizontal="left"/>
      <protection locked="0"/>
    </xf>
    <xf numFmtId="2" fontId="5" fillId="11" borderId="1" xfId="1" applyNumberFormat="1" applyFont="1" applyFill="1" applyBorder="1" applyAlignment="1">
      <alignment horizontal="center" wrapText="1"/>
    </xf>
    <xf numFmtId="0" fontId="2" fillId="0" borderId="0" xfId="0" applyFont="1"/>
    <xf numFmtId="0" fontId="14" fillId="0" borderId="0" xfId="0" applyFont="1" applyAlignment="1">
      <alignment horizontal="center" vertical="center"/>
    </xf>
    <xf numFmtId="20" fontId="15" fillId="0" borderId="11" xfId="0" applyNumberFormat="1" applyFont="1" applyBorder="1" applyAlignment="1">
      <alignment horizontal="center"/>
    </xf>
    <xf numFmtId="20" fontId="15" fillId="14" borderId="11" xfId="0" applyNumberFormat="1" applyFont="1" applyFill="1" applyBorder="1" applyAlignment="1">
      <alignment horizontal="center"/>
    </xf>
    <xf numFmtId="0" fontId="0" fillId="0" borderId="4" xfId="0" applyBorder="1"/>
    <xf numFmtId="20" fontId="15" fillId="7" borderId="11" xfId="0" applyNumberFormat="1" applyFont="1" applyFill="1" applyBorder="1" applyAlignment="1">
      <alignment horizontal="center"/>
    </xf>
    <xf numFmtId="20" fontId="15" fillId="16" borderId="11" xfId="0" applyNumberFormat="1" applyFont="1" applyFill="1" applyBorder="1" applyAlignment="1">
      <alignment horizontal="center"/>
    </xf>
    <xf numFmtId="0" fontId="14" fillId="15" borderId="0" xfId="0" applyFont="1" applyFill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0" fillId="0" borderId="12" xfId="0" applyBorder="1"/>
    <xf numFmtId="0" fontId="0" fillId="0" borderId="8" xfId="0" applyBorder="1"/>
    <xf numFmtId="0" fontId="14" fillId="0" borderId="27" xfId="0" applyFont="1" applyBorder="1" applyAlignment="1">
      <alignment horizontal="center" vertical="center"/>
    </xf>
    <xf numFmtId="20" fontId="15" fillId="16" borderId="8" xfId="0" applyNumberFormat="1" applyFont="1" applyFill="1" applyBorder="1" applyAlignment="1">
      <alignment horizontal="center"/>
    </xf>
    <xf numFmtId="20" fontId="15" fillId="16" borderId="13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20" fontId="15" fillId="14" borderId="8" xfId="0" applyNumberFormat="1" applyFont="1" applyFill="1" applyBorder="1" applyAlignment="1">
      <alignment horizontal="center"/>
    </xf>
    <xf numFmtId="20" fontId="15" fillId="14" borderId="13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4" fillId="0" borderId="1" xfId="0" applyFont="1" applyBorder="1" applyAlignment="1">
      <alignment horizontal="center" vertical="center" wrapText="1"/>
    </xf>
    <xf numFmtId="20" fontId="15" fillId="17" borderId="3" xfId="0" applyNumberFormat="1" applyFont="1" applyFill="1" applyBorder="1" applyAlignment="1">
      <alignment horizontal="center"/>
    </xf>
    <xf numFmtId="20" fontId="15" fillId="17" borderId="4" xfId="0" applyNumberFormat="1" applyFont="1" applyFill="1" applyBorder="1" applyAlignment="1">
      <alignment horizontal="center"/>
    </xf>
    <xf numFmtId="20" fontId="15" fillId="17" borderId="17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3" borderId="3" xfId="0" applyFill="1" applyBorder="1" applyAlignment="1">
      <alignment horizontal="center"/>
    </xf>
    <xf numFmtId="2" fontId="0" fillId="0" borderId="17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8" borderId="1" xfId="0" applyFill="1" applyBorder="1" applyAlignment="1">
      <alignment horizontal="left"/>
    </xf>
    <xf numFmtId="0" fontId="0" fillId="8" borderId="1" xfId="0" applyFill="1" applyBorder="1" applyProtection="1">
      <protection locked="0"/>
    </xf>
    <xf numFmtId="0" fontId="9" fillId="4" borderId="18" xfId="0" applyFont="1" applyFill="1" applyBorder="1" applyAlignment="1">
      <alignment horizontal="center"/>
    </xf>
    <xf numFmtId="2" fontId="0" fillId="0" borderId="1" xfId="0" applyNumberFormat="1" applyBorder="1"/>
    <xf numFmtId="0" fontId="9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4" fillId="0" borderId="15" xfId="0" applyFont="1" applyBorder="1"/>
    <xf numFmtId="0" fontId="0" fillId="0" borderId="15" xfId="0" applyBorder="1"/>
    <xf numFmtId="0" fontId="2" fillId="0" borderId="0" xfId="0" applyFont="1" applyAlignment="1">
      <alignment horizontal="center" wrapText="1"/>
    </xf>
    <xf numFmtId="0" fontId="0" fillId="0" borderId="31" xfId="0" applyBorder="1"/>
    <xf numFmtId="0" fontId="6" fillId="8" borderId="1" xfId="0" applyFont="1" applyFill="1" applyBorder="1" applyAlignment="1" applyProtection="1">
      <alignment horizontal="left"/>
      <protection locked="0"/>
    </xf>
    <xf numFmtId="2" fontId="0" fillId="8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2" fontId="0" fillId="0" borderId="0" xfId="0" applyNumberFormat="1"/>
    <xf numFmtId="0" fontId="7" fillId="10" borderId="17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7" borderId="1" xfId="0" applyFill="1" applyBorder="1"/>
    <xf numFmtId="0" fontId="11" fillId="8" borderId="1" xfId="0" applyFont="1" applyFill="1" applyBorder="1" applyAlignment="1">
      <alignment horizontal="left"/>
    </xf>
    <xf numFmtId="2" fontId="0" fillId="7" borderId="1" xfId="0" applyNumberForma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0" fillId="0" borderId="1" xfId="0" applyBorder="1"/>
    <xf numFmtId="2" fontId="5" fillId="6" borderId="1" xfId="1" applyNumberFormat="1" applyFont="1" applyFill="1" applyBorder="1" applyAlignment="1">
      <alignment horizontal="center" wrapText="1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Alignment="1">
      <alignment horizontal="left"/>
    </xf>
    <xf numFmtId="0" fontId="0" fillId="0" borderId="4" xfId="0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2" fontId="5" fillId="6" borderId="1" xfId="1" applyNumberFormat="1" applyFont="1" applyFill="1" applyBorder="1" applyAlignment="1" applyProtection="1">
      <alignment horizontal="center"/>
      <protection locked="0"/>
    </xf>
    <xf numFmtId="0" fontId="5" fillId="6" borderId="1" xfId="1" applyFont="1" applyFill="1" applyBorder="1" applyAlignment="1" applyProtection="1">
      <alignment horizontal="center"/>
      <protection locked="0"/>
    </xf>
    <xf numFmtId="164" fontId="5" fillId="6" borderId="1" xfId="1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165" fontId="0" fillId="0" borderId="1" xfId="0" applyNumberFormat="1" applyBorder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1" fillId="0" borderId="16" xfId="0" applyFont="1" applyBorder="1"/>
    <xf numFmtId="0" fontId="0" fillId="0" borderId="16" xfId="0" applyBorder="1"/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7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7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3" borderId="28" xfId="0" applyFont="1" applyFill="1" applyBorder="1" applyAlignment="1">
      <alignment horizontal="center" vertical="center" wrapText="1"/>
    </xf>
    <xf numFmtId="0" fontId="14" fillId="13" borderId="29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wrapText="1"/>
    </xf>
    <xf numFmtId="0" fontId="14" fillId="7" borderId="17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12" borderId="23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14"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E1"/>
      <color rgb="FFFFFFBD"/>
      <color rgb="FFF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247650</xdr:rowOff>
        </xdr:from>
        <xdr:to>
          <xdr:col>8</xdr:col>
          <xdr:colOff>1009650</xdr:colOff>
          <xdr:row>28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304800</xdr:rowOff>
        </xdr:from>
        <xdr:to>
          <xdr:col>10</xdr:col>
          <xdr:colOff>0</xdr:colOff>
          <xdr:row>30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247650</xdr:rowOff>
        </xdr:from>
        <xdr:to>
          <xdr:col>10</xdr:col>
          <xdr:colOff>0</xdr:colOff>
          <xdr:row>28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29</xdr:row>
          <xdr:rowOff>285750</xdr:rowOff>
        </xdr:from>
        <xdr:to>
          <xdr:col>8</xdr:col>
          <xdr:colOff>1228725</xdr:colOff>
          <xdr:row>30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36</xdr:row>
          <xdr:rowOff>247650</xdr:rowOff>
        </xdr:from>
        <xdr:to>
          <xdr:col>8</xdr:col>
          <xdr:colOff>1009650</xdr:colOff>
          <xdr:row>37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38</xdr:row>
          <xdr:rowOff>304800</xdr:rowOff>
        </xdr:from>
        <xdr:to>
          <xdr:col>10</xdr:col>
          <xdr:colOff>0</xdr:colOff>
          <xdr:row>39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36</xdr:row>
          <xdr:rowOff>247650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38</xdr:row>
          <xdr:rowOff>285750</xdr:rowOff>
        </xdr:from>
        <xdr:to>
          <xdr:col>8</xdr:col>
          <xdr:colOff>1228725</xdr:colOff>
          <xdr:row>39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10583</xdr:colOff>
          <xdr:row>6</xdr:row>
          <xdr:rowOff>105834</xdr:rowOff>
        </xdr:from>
        <xdr:to>
          <xdr:col>23</xdr:col>
          <xdr:colOff>286808</xdr:colOff>
          <xdr:row>33</xdr:row>
          <xdr:rowOff>467784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lock Schedule'!$A$1:$I$33" spid="_x0000_s22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435416" y="973667"/>
              <a:ext cx="5800725" cy="662728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35</xdr:row>
          <xdr:rowOff>247650</xdr:rowOff>
        </xdr:from>
        <xdr:to>
          <xdr:col>7</xdr:col>
          <xdr:colOff>1009650</xdr:colOff>
          <xdr:row>36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304800</xdr:rowOff>
        </xdr:from>
        <xdr:to>
          <xdr:col>9</xdr:col>
          <xdr:colOff>0</xdr:colOff>
          <xdr:row>37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247650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36</xdr:row>
          <xdr:rowOff>285750</xdr:rowOff>
        </xdr:from>
        <xdr:to>
          <xdr:col>7</xdr:col>
          <xdr:colOff>1228725</xdr:colOff>
          <xdr:row>37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21167</xdr:colOff>
          <xdr:row>4</xdr:row>
          <xdr:rowOff>84667</xdr:rowOff>
        </xdr:from>
        <xdr:to>
          <xdr:col>22</xdr:col>
          <xdr:colOff>297392</xdr:colOff>
          <xdr:row>31</xdr:row>
          <xdr:rowOff>488950</xdr:rowOff>
        </xdr:to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lock Schedule'!$A$1:$I$33" spid="_x0000_s3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403667" y="952500"/>
              <a:ext cx="5800725" cy="662728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5643" y="5180542"/>
          <a:ext cx="5169958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40368" y="5609167"/>
          <a:ext cx="4160308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0</xdr:row>
          <xdr:rowOff>0</xdr:rowOff>
        </xdr:from>
        <xdr:to>
          <xdr:col>23</xdr:col>
          <xdr:colOff>514350</xdr:colOff>
          <xdr:row>26</xdr:row>
          <xdr:rowOff>112183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lock Schedule'!$A$1:$I$33" spid="_x0000_s52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67775" y="0"/>
              <a:ext cx="5800725" cy="662728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21168</xdr:colOff>
      <xdr:row>21</xdr:row>
      <xdr:rowOff>84667</xdr:rowOff>
    </xdr:from>
    <xdr:to>
      <xdr:col>9</xdr:col>
      <xdr:colOff>1</xdr:colOff>
      <xdr:row>27</xdr:row>
      <xdr:rowOff>105833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534585" y="5185834"/>
          <a:ext cx="5175249" cy="1164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Criteria For Additions:</a:t>
          </a:r>
        </a:p>
        <a:p>
          <a:pPr algn="l"/>
          <a:r>
            <a:rPr lang="en-US" sz="1200"/>
            <a:t>For Summer: 	All sessions</a:t>
          </a:r>
          <a:r>
            <a:rPr lang="en-US" sz="1200" baseline="0"/>
            <a:t>--Transfer, GE, high productivity, address bottlenecks</a:t>
          </a:r>
          <a:endParaRPr lang="en-US" sz="1200"/>
        </a:p>
        <a:p>
          <a:pPr algn="l"/>
          <a:r>
            <a:rPr lang="en-US" sz="1200"/>
            <a:t>Winter/Spring</a:t>
          </a:r>
          <a:r>
            <a:rPr lang="en-US" sz="1200" baseline="0"/>
            <a:t> intersession--online, high productivity, etc.</a:t>
          </a:r>
          <a:endParaRPr lang="en-US" sz="12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For Fall/Spring: High</a:t>
          </a:r>
          <a:r>
            <a:rPr lang="en-US" sz="1200" baseline="0"/>
            <a:t> productivity, address bottlenecks, high fill rates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 completion.</a:t>
          </a:r>
          <a:endParaRPr 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74083</xdr:colOff>
          <xdr:row>5</xdr:row>
          <xdr:rowOff>21166</xdr:rowOff>
        </xdr:from>
        <xdr:to>
          <xdr:col>23</xdr:col>
          <xdr:colOff>350308</xdr:colOff>
          <xdr:row>34</xdr:row>
          <xdr:rowOff>86782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lock Schedule'!$A$1:$I$33" spid="_x0000_s63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409083" y="1100666"/>
              <a:ext cx="5800725" cy="662728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19050</xdr:rowOff>
    </xdr:from>
    <xdr:to>
      <xdr:col>1</xdr:col>
      <xdr:colOff>523875</xdr:colOff>
      <xdr:row>3</xdr:row>
      <xdr:rowOff>190500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4849475" y="904875"/>
          <a:ext cx="123825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1"/>
  <sheetViews>
    <sheetView zoomScale="90" zoomScaleNormal="90" workbookViewId="0">
      <pane ySplit="6" topLeftCell="A7" activePane="bottomLeft" state="frozen"/>
      <selection pane="bottomLeft" activeCell="B7" sqref="B7"/>
    </sheetView>
  </sheetViews>
  <sheetFormatPr defaultColWidth="9.140625" defaultRowHeight="15" x14ac:dyDescent="0.25"/>
  <cols>
    <col min="1" max="1" width="9.140625" customWidth="1"/>
    <col min="2" max="2" width="15" bestFit="1" customWidth="1"/>
    <col min="3" max="3" width="23.140625" customWidth="1"/>
    <col min="4" max="4" width="9.85546875" customWidth="1"/>
    <col min="5" max="5" width="11.85546875" customWidth="1"/>
    <col min="6" max="6" width="9.85546875" customWidth="1"/>
    <col min="7" max="7" width="7.7109375" customWidth="1"/>
    <col min="8" max="8" width="8.140625" customWidth="1"/>
    <col min="9" max="9" width="22.5703125" bestFit="1" customWidth="1"/>
    <col min="10" max="10" width="11.140625" customWidth="1"/>
    <col min="12" max="12" width="15.42578125" customWidth="1"/>
    <col min="13" max="13" width="51.5703125" bestFit="1" customWidth="1"/>
  </cols>
  <sheetData>
    <row r="1" spans="1:13" ht="30" customHeight="1" x14ac:dyDescent="0.25">
      <c r="D1" s="69" t="s">
        <v>0</v>
      </c>
      <c r="E1" s="69" t="s">
        <v>1</v>
      </c>
      <c r="F1" s="121" t="s">
        <v>2</v>
      </c>
      <c r="G1" s="122"/>
      <c r="H1" s="123"/>
      <c r="I1" s="19" t="str">
        <f>'Summary &lt;Start Here&gt;'!C1</f>
        <v>-2026 FTEF Allocation</v>
      </c>
      <c r="J1" s="94" t="str">
        <f>'Summary &lt;Start Here&gt;'!B8&amp;" FTEF"</f>
        <v>Sum -2026 FTEF</v>
      </c>
      <c r="K1" s="20" t="s">
        <v>3</v>
      </c>
      <c r="L1" s="21" t="s">
        <v>4</v>
      </c>
      <c r="M1" s="74" t="s">
        <v>134</v>
      </c>
    </row>
    <row r="2" spans="1:13" x14ac:dyDescent="0.25">
      <c r="D2" s="92" t="s">
        <v>5</v>
      </c>
      <c r="E2" s="96" t="str">
        <f>MID('Summary &lt;Start Here&gt;'!A2,3,2)</f>
        <v>25</v>
      </c>
      <c r="F2" s="124" t="str">
        <f>'Summary &lt;Start Here&gt;'!B2</f>
        <v>LIS</v>
      </c>
      <c r="G2" s="124"/>
      <c r="H2" s="124"/>
      <c r="I2" s="1">
        <f>'Summary &lt;Start Here&gt;'!C2</f>
        <v>0.4</v>
      </c>
      <c r="J2" s="75">
        <f>SUM(J7:J22)</f>
        <v>0</v>
      </c>
      <c r="K2" s="1">
        <f>SUM(K7:K40)</f>
        <v>0</v>
      </c>
      <c r="L2" s="10" t="e">
        <f>K2/J2</f>
        <v>#DIV/0!</v>
      </c>
      <c r="M2" s="100"/>
    </row>
    <row r="3" spans="1:13" ht="19.5" customHeight="1" x14ac:dyDescent="0.25">
      <c r="A3" s="44"/>
      <c r="F3" s="76" t="s">
        <v>6</v>
      </c>
      <c r="G3" s="119" t="str">
        <f>"Remaining FTEF for "&amp;'Summary &lt;Start Here&gt;'!A2</f>
        <v>Remaining FTEF for 2025-2026</v>
      </c>
      <c r="H3" s="119"/>
      <c r="I3" s="120"/>
      <c r="J3" s="70">
        <f>'Summary &lt;Start Here&gt;'!C2-Summer!J2-Fall!J2-Spring!I2</f>
        <v>0</v>
      </c>
      <c r="K3" s="68"/>
      <c r="L3" s="71"/>
      <c r="M3" s="100" t="s">
        <v>135</v>
      </c>
    </row>
    <row r="4" spans="1:13" ht="19.5" customHeight="1" x14ac:dyDescent="0.25">
      <c r="A4" s="119" t="s">
        <v>7</v>
      </c>
      <c r="B4" s="119"/>
      <c r="C4" s="125" t="str">
        <f>'Summary &lt;Start Here&gt;'!B5</f>
        <v>Jane Mckenna</v>
      </c>
      <c r="D4" s="125"/>
      <c r="E4" s="125"/>
      <c r="F4" s="125"/>
      <c r="G4" s="125"/>
      <c r="H4" s="125"/>
      <c r="I4" s="125"/>
      <c r="J4" s="125"/>
      <c r="K4" s="125"/>
      <c r="L4" s="81"/>
      <c r="M4" s="100" t="s">
        <v>136</v>
      </c>
    </row>
    <row r="5" spans="1:13" ht="19.5" customHeight="1" thickBo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M5" s="101" t="s">
        <v>137</v>
      </c>
    </row>
    <row r="6" spans="1:13" ht="78.599999999999994" customHeight="1" x14ac:dyDescent="0.25">
      <c r="A6" s="12" t="s">
        <v>8</v>
      </c>
      <c r="B6" s="13" t="s">
        <v>9</v>
      </c>
      <c r="C6" s="14" t="s">
        <v>10</v>
      </c>
      <c r="D6" s="14" t="s">
        <v>11</v>
      </c>
      <c r="E6" s="14" t="s">
        <v>12</v>
      </c>
      <c r="F6" s="15" t="s">
        <v>13</v>
      </c>
      <c r="G6" s="14" t="s">
        <v>14</v>
      </c>
      <c r="H6" s="16" t="s">
        <v>15</v>
      </c>
      <c r="I6" s="14" t="s">
        <v>16</v>
      </c>
      <c r="J6" s="17" t="s">
        <v>17</v>
      </c>
      <c r="K6" s="22" t="s">
        <v>18</v>
      </c>
      <c r="L6" s="18" t="s">
        <v>4</v>
      </c>
      <c r="M6" s="84" t="s">
        <v>19</v>
      </c>
    </row>
    <row r="7" spans="1:13" ht="15.75" customHeight="1" x14ac:dyDescent="0.25">
      <c r="A7" s="72" t="str">
        <f>$F$2</f>
        <v>LIS</v>
      </c>
      <c r="B7" s="23"/>
      <c r="C7" s="23"/>
      <c r="D7" s="23"/>
      <c r="E7" s="23"/>
      <c r="F7" s="23"/>
      <c r="G7" s="28">
        <f t="shared" ref="G7" si="0">E7*F7</f>
        <v>0</v>
      </c>
      <c r="H7" s="26"/>
      <c r="I7" s="26"/>
      <c r="J7" s="10">
        <f t="shared" ref="J7:J22" si="1">I7*F7/15</f>
        <v>0</v>
      </c>
      <c r="K7" s="1">
        <f t="shared" ref="K7:K22" si="2">(G7*H7*17.5)/525</f>
        <v>0</v>
      </c>
      <c r="L7" s="10" t="e">
        <f t="shared" ref="L7:L22" si="3">K7/J7</f>
        <v>#DIV/0!</v>
      </c>
      <c r="M7" s="98"/>
    </row>
    <row r="8" spans="1:13" ht="15.75" customHeight="1" x14ac:dyDescent="0.25">
      <c r="A8" s="72" t="str">
        <f t="shared" ref="A8:A22" si="4">$F$2</f>
        <v>LIS</v>
      </c>
      <c r="B8" s="23"/>
      <c r="C8" s="23"/>
      <c r="D8" s="23"/>
      <c r="E8" s="23"/>
      <c r="F8" s="23"/>
      <c r="G8" s="28">
        <f t="shared" ref="G8:G22" si="5">E8*F8</f>
        <v>0</v>
      </c>
      <c r="H8" s="26"/>
      <c r="I8" s="26"/>
      <c r="J8" s="10">
        <f t="shared" si="1"/>
        <v>0</v>
      </c>
      <c r="K8" s="1">
        <f t="shared" si="2"/>
        <v>0</v>
      </c>
      <c r="L8" s="10" t="e">
        <f t="shared" si="3"/>
        <v>#DIV/0!</v>
      </c>
      <c r="M8" s="97"/>
    </row>
    <row r="9" spans="1:13" ht="15.75" customHeight="1" x14ac:dyDescent="0.25">
      <c r="A9" s="72" t="str">
        <f t="shared" si="4"/>
        <v>LIS</v>
      </c>
      <c r="B9" s="23"/>
      <c r="C9" s="23"/>
      <c r="D9" s="23"/>
      <c r="E9" s="23"/>
      <c r="F9" s="23"/>
      <c r="G9" s="28">
        <f t="shared" si="5"/>
        <v>0</v>
      </c>
      <c r="H9" s="26"/>
      <c r="I9" s="26"/>
      <c r="J9" s="10">
        <f t="shared" si="1"/>
        <v>0</v>
      </c>
      <c r="K9" s="1">
        <f t="shared" si="2"/>
        <v>0</v>
      </c>
      <c r="L9" s="10" t="e">
        <f t="shared" si="3"/>
        <v>#DIV/0!</v>
      </c>
      <c r="M9" s="97"/>
    </row>
    <row r="10" spans="1:13" ht="15.75" customHeight="1" x14ac:dyDescent="0.25">
      <c r="A10" s="72" t="str">
        <f t="shared" si="4"/>
        <v>LIS</v>
      </c>
      <c r="B10" s="23"/>
      <c r="C10" s="23"/>
      <c r="D10" s="23"/>
      <c r="E10" s="23"/>
      <c r="F10" s="23"/>
      <c r="G10" s="28">
        <f t="shared" si="5"/>
        <v>0</v>
      </c>
      <c r="H10" s="26"/>
      <c r="I10" s="26"/>
      <c r="J10" s="10">
        <f t="shared" si="1"/>
        <v>0</v>
      </c>
      <c r="K10" s="1">
        <f t="shared" si="2"/>
        <v>0</v>
      </c>
      <c r="L10" s="10" t="e">
        <f t="shared" si="3"/>
        <v>#DIV/0!</v>
      </c>
      <c r="M10" s="97"/>
    </row>
    <row r="11" spans="1:13" ht="15.75" customHeight="1" x14ac:dyDescent="0.25">
      <c r="A11" s="72" t="str">
        <f t="shared" si="4"/>
        <v>LIS</v>
      </c>
      <c r="B11" s="23"/>
      <c r="C11" s="23"/>
      <c r="D11" s="23"/>
      <c r="E11" s="23"/>
      <c r="F11" s="23"/>
      <c r="G11" s="28">
        <f t="shared" si="5"/>
        <v>0</v>
      </c>
      <c r="H11" s="26"/>
      <c r="I11" s="26"/>
      <c r="J11" s="10">
        <f t="shared" si="1"/>
        <v>0</v>
      </c>
      <c r="K11" s="1">
        <f t="shared" si="2"/>
        <v>0</v>
      </c>
      <c r="L11" s="10" t="e">
        <f t="shared" si="3"/>
        <v>#DIV/0!</v>
      </c>
      <c r="M11" s="97"/>
    </row>
    <row r="12" spans="1:13" ht="15.75" customHeight="1" x14ac:dyDescent="0.25">
      <c r="A12" s="72" t="str">
        <f t="shared" si="4"/>
        <v>LIS</v>
      </c>
      <c r="B12" s="23"/>
      <c r="C12" s="23"/>
      <c r="D12" s="23"/>
      <c r="E12" s="23"/>
      <c r="F12" s="23"/>
      <c r="G12" s="28">
        <f t="shared" si="5"/>
        <v>0</v>
      </c>
      <c r="H12" s="26"/>
      <c r="I12" s="26"/>
      <c r="J12" s="10">
        <f t="shared" si="1"/>
        <v>0</v>
      </c>
      <c r="K12" s="1">
        <f t="shared" si="2"/>
        <v>0</v>
      </c>
      <c r="L12" s="10" t="e">
        <f t="shared" si="3"/>
        <v>#DIV/0!</v>
      </c>
      <c r="M12" s="97"/>
    </row>
    <row r="13" spans="1:13" ht="15.75" customHeight="1" x14ac:dyDescent="0.25">
      <c r="A13" s="72" t="str">
        <f t="shared" si="4"/>
        <v>LIS</v>
      </c>
      <c r="B13" s="23"/>
      <c r="C13" s="23"/>
      <c r="D13" s="23"/>
      <c r="E13" s="23"/>
      <c r="F13" s="23"/>
      <c r="G13" s="28">
        <f t="shared" si="5"/>
        <v>0</v>
      </c>
      <c r="H13" s="26"/>
      <c r="I13" s="26"/>
      <c r="J13" s="10">
        <f t="shared" si="1"/>
        <v>0</v>
      </c>
      <c r="K13" s="1">
        <f t="shared" si="2"/>
        <v>0</v>
      </c>
      <c r="L13" s="10" t="e">
        <f t="shared" si="3"/>
        <v>#DIV/0!</v>
      </c>
      <c r="M13" s="97"/>
    </row>
    <row r="14" spans="1:13" ht="15.75" customHeight="1" x14ac:dyDescent="0.25">
      <c r="A14" s="72" t="str">
        <f t="shared" si="4"/>
        <v>LIS</v>
      </c>
      <c r="B14" s="23"/>
      <c r="C14" s="23"/>
      <c r="D14" s="23"/>
      <c r="E14" s="23"/>
      <c r="F14" s="23"/>
      <c r="G14" s="28">
        <f t="shared" si="5"/>
        <v>0</v>
      </c>
      <c r="H14" s="26"/>
      <c r="I14" s="26"/>
      <c r="J14" s="10">
        <f t="shared" si="1"/>
        <v>0</v>
      </c>
      <c r="K14" s="1">
        <f t="shared" si="2"/>
        <v>0</v>
      </c>
      <c r="L14" s="10" t="e">
        <f t="shared" si="3"/>
        <v>#DIV/0!</v>
      </c>
      <c r="M14" s="97"/>
    </row>
    <row r="15" spans="1:13" ht="15.75" customHeight="1" x14ac:dyDescent="0.25">
      <c r="A15" s="72" t="str">
        <f t="shared" si="4"/>
        <v>LIS</v>
      </c>
      <c r="B15" s="23"/>
      <c r="C15" s="23"/>
      <c r="D15" s="23"/>
      <c r="E15" s="23"/>
      <c r="F15" s="23"/>
      <c r="G15" s="28">
        <f t="shared" si="5"/>
        <v>0</v>
      </c>
      <c r="H15" s="26"/>
      <c r="I15" s="26"/>
      <c r="J15" s="10">
        <f t="shared" si="1"/>
        <v>0</v>
      </c>
      <c r="K15" s="1">
        <f t="shared" si="2"/>
        <v>0</v>
      </c>
      <c r="L15" s="10" t="e">
        <f t="shared" si="3"/>
        <v>#DIV/0!</v>
      </c>
      <c r="M15" s="97"/>
    </row>
    <row r="16" spans="1:13" ht="15.75" customHeight="1" x14ac:dyDescent="0.25">
      <c r="A16" s="72" t="str">
        <f t="shared" si="4"/>
        <v>LIS</v>
      </c>
      <c r="B16" s="23"/>
      <c r="C16" s="23"/>
      <c r="D16" s="23"/>
      <c r="E16" s="23"/>
      <c r="F16" s="23"/>
      <c r="G16" s="28">
        <f t="shared" si="5"/>
        <v>0</v>
      </c>
      <c r="H16" s="26"/>
      <c r="I16" s="26"/>
      <c r="J16" s="10">
        <f t="shared" si="1"/>
        <v>0</v>
      </c>
      <c r="K16" s="1">
        <f t="shared" si="2"/>
        <v>0</v>
      </c>
      <c r="L16" s="10" t="e">
        <f t="shared" si="3"/>
        <v>#DIV/0!</v>
      </c>
      <c r="M16" s="97"/>
    </row>
    <row r="17" spans="1:13" ht="15.75" customHeight="1" x14ac:dyDescent="0.25">
      <c r="A17" s="72" t="str">
        <f t="shared" si="4"/>
        <v>LIS</v>
      </c>
      <c r="B17" s="23"/>
      <c r="C17" s="23"/>
      <c r="D17" s="23"/>
      <c r="E17" s="23"/>
      <c r="F17" s="23"/>
      <c r="G17" s="28">
        <f t="shared" si="5"/>
        <v>0</v>
      </c>
      <c r="H17" s="26"/>
      <c r="I17" s="26"/>
      <c r="J17" s="10">
        <f t="shared" si="1"/>
        <v>0</v>
      </c>
      <c r="K17" s="1">
        <f t="shared" si="2"/>
        <v>0</v>
      </c>
      <c r="L17" s="10" t="e">
        <f t="shared" si="3"/>
        <v>#DIV/0!</v>
      </c>
      <c r="M17" s="97"/>
    </row>
    <row r="18" spans="1:13" ht="15.75" customHeight="1" x14ac:dyDescent="0.25">
      <c r="A18" s="72" t="str">
        <f t="shared" si="4"/>
        <v>LIS</v>
      </c>
      <c r="B18" s="23"/>
      <c r="C18" s="23"/>
      <c r="D18" s="23"/>
      <c r="E18" s="23"/>
      <c r="F18" s="23"/>
      <c r="G18" s="28">
        <f t="shared" si="5"/>
        <v>0</v>
      </c>
      <c r="H18" s="26"/>
      <c r="I18" s="26"/>
      <c r="J18" s="10">
        <f t="shared" si="1"/>
        <v>0</v>
      </c>
      <c r="K18" s="1">
        <f t="shared" si="2"/>
        <v>0</v>
      </c>
      <c r="L18" s="10" t="e">
        <f t="shared" si="3"/>
        <v>#DIV/0!</v>
      </c>
      <c r="M18" s="97"/>
    </row>
    <row r="19" spans="1:13" ht="15.75" customHeight="1" x14ac:dyDescent="0.25">
      <c r="A19" s="72" t="str">
        <f t="shared" si="4"/>
        <v>LIS</v>
      </c>
      <c r="B19" s="23"/>
      <c r="C19" s="23"/>
      <c r="D19" s="23"/>
      <c r="E19" s="23"/>
      <c r="F19" s="23"/>
      <c r="G19" s="28">
        <f t="shared" si="5"/>
        <v>0</v>
      </c>
      <c r="H19" s="26"/>
      <c r="I19" s="26"/>
      <c r="J19" s="10">
        <f t="shared" si="1"/>
        <v>0</v>
      </c>
      <c r="K19" s="1">
        <f t="shared" si="2"/>
        <v>0</v>
      </c>
      <c r="L19" s="10" t="e">
        <f t="shared" si="3"/>
        <v>#DIV/0!</v>
      </c>
      <c r="M19" s="97"/>
    </row>
    <row r="20" spans="1:13" ht="15.75" customHeight="1" x14ac:dyDescent="0.25">
      <c r="A20" s="72" t="str">
        <f t="shared" si="4"/>
        <v>LIS</v>
      </c>
      <c r="B20" s="23"/>
      <c r="C20" s="23"/>
      <c r="D20" s="23"/>
      <c r="E20" s="23"/>
      <c r="F20" s="23"/>
      <c r="G20" s="28">
        <f t="shared" si="5"/>
        <v>0</v>
      </c>
      <c r="H20" s="26"/>
      <c r="I20" s="26"/>
      <c r="J20" s="10">
        <f t="shared" si="1"/>
        <v>0</v>
      </c>
      <c r="K20" s="1">
        <f t="shared" si="2"/>
        <v>0</v>
      </c>
      <c r="L20" s="10" t="e">
        <f t="shared" si="3"/>
        <v>#DIV/0!</v>
      </c>
      <c r="M20" s="97"/>
    </row>
    <row r="21" spans="1:13" ht="15.75" customHeight="1" x14ac:dyDescent="0.25">
      <c r="A21" s="72" t="str">
        <f t="shared" si="4"/>
        <v>LIS</v>
      </c>
      <c r="B21" s="23"/>
      <c r="C21" s="23"/>
      <c r="D21" s="23"/>
      <c r="E21" s="23"/>
      <c r="F21" s="23"/>
      <c r="G21" s="28">
        <f t="shared" si="5"/>
        <v>0</v>
      </c>
      <c r="H21" s="26"/>
      <c r="I21" s="26"/>
      <c r="J21" s="10">
        <f t="shared" si="1"/>
        <v>0</v>
      </c>
      <c r="K21" s="1">
        <f t="shared" si="2"/>
        <v>0</v>
      </c>
      <c r="L21" s="10" t="e">
        <f t="shared" si="3"/>
        <v>#DIV/0!</v>
      </c>
      <c r="M21" s="97"/>
    </row>
    <row r="22" spans="1:13" ht="15.75" customHeight="1" x14ac:dyDescent="0.25">
      <c r="A22" s="72" t="str">
        <f t="shared" si="4"/>
        <v>LIS</v>
      </c>
      <c r="B22" s="73"/>
      <c r="C22" s="73"/>
      <c r="D22" s="73"/>
      <c r="E22" s="73"/>
      <c r="F22" s="73"/>
      <c r="G22" s="28">
        <f t="shared" si="5"/>
        <v>0</v>
      </c>
      <c r="H22" s="73"/>
      <c r="I22" s="73"/>
      <c r="J22" s="10">
        <f t="shared" si="1"/>
        <v>0</v>
      </c>
      <c r="K22" s="1">
        <f t="shared" si="2"/>
        <v>0</v>
      </c>
      <c r="L22" s="10" t="e">
        <f t="shared" si="3"/>
        <v>#DIV/0!</v>
      </c>
      <c r="M22" s="97"/>
    </row>
    <row r="23" spans="1:13" ht="15.75" customHeight="1" x14ac:dyDescent="0.25">
      <c r="A23" s="136" t="s">
        <v>20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8"/>
    </row>
    <row r="24" spans="1:13" ht="18.75" customHeigh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/>
    </row>
    <row r="25" spans="1:13" ht="88.5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5"/>
    </row>
    <row r="26" spans="1:13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3" ht="15.75" thickBot="1" x14ac:dyDescent="0.3">
      <c r="A27" s="78" t="s">
        <v>21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3" ht="15.75" customHeight="1" thickTop="1" x14ac:dyDescent="0.25">
      <c r="A28" s="80" t="s">
        <v>22</v>
      </c>
      <c r="B28" s="126" t="s">
        <v>23</v>
      </c>
      <c r="C28" s="126"/>
      <c r="D28" s="127"/>
      <c r="E28" s="127"/>
      <c r="F28" s="127"/>
      <c r="G28" s="127"/>
      <c r="H28" s="127"/>
      <c r="I28" s="128"/>
      <c r="J28" s="129"/>
    </row>
    <row r="29" spans="1:13" ht="30" customHeight="1" x14ac:dyDescent="0.25"/>
    <row r="30" spans="1:13" ht="30" x14ac:dyDescent="0.25">
      <c r="A30" s="80" t="s">
        <v>24</v>
      </c>
      <c r="B30" s="115" t="s">
        <v>25</v>
      </c>
      <c r="C30" s="115"/>
      <c r="D30" s="116"/>
      <c r="E30" s="116"/>
      <c r="F30" s="116"/>
      <c r="G30" s="116"/>
      <c r="H30" s="116"/>
      <c r="I30" s="117"/>
      <c r="J30" s="118"/>
    </row>
    <row r="31" spans="1:13" ht="32.25" customHeight="1" x14ac:dyDescent="0.25"/>
  </sheetData>
  <sheetProtection algorithmName="SHA-512" hashValue="UZNXcxVcraUodFiJGt75Vovk3MfW2eCT2H2M9OJf1ktZErjvw2jwwaDvj5cgmprXLFlOE7jP+yqStrnGOeThOQ==" saltValue="0jbhFMi4fYZiz4mVmkXPvg==" spinCount="100000" sheet="1" objects="1" scenarios="1" selectLockedCells="1"/>
  <mergeCells count="11">
    <mergeCell ref="B30:H30"/>
    <mergeCell ref="I30:J30"/>
    <mergeCell ref="G3:I3"/>
    <mergeCell ref="F1:H1"/>
    <mergeCell ref="F2:H2"/>
    <mergeCell ref="C4:K4"/>
    <mergeCell ref="A4:B4"/>
    <mergeCell ref="B28:H28"/>
    <mergeCell ref="I28:J28"/>
    <mergeCell ref="A24:M25"/>
    <mergeCell ref="A23:M23"/>
  </mergeCells>
  <conditionalFormatting sqref="C4:K4">
    <cfRule type="containsBlanks" dxfId="13" priority="1">
      <formula>LEN(TRIM(C4))=0</formula>
    </cfRule>
  </conditionalFormatting>
  <conditionalFormatting sqref="F3">
    <cfRule type="expression" dxfId="12" priority="2">
      <formula>$F$2=0</formula>
    </cfRule>
  </conditionalFormatting>
  <dataValidations count="1">
    <dataValidation type="list" errorStyle="warning" allowBlank="1" showInputMessage="1" showErrorMessage="1" errorTitle="Check Session" error="Please select session from list. If different dates are desired, please discuss with dean." promptTitle="Select Perferred Session" prompt="Click on arrow to select perferred summer session." sqref="C7:C22" xr:uid="{00000000-0002-0000-0000-000000000000}">
      <formula1>$M$2:$M$5</formula1>
    </dataValidation>
  </dataValidations>
  <pageMargins left="0.2" right="0.2" top="0.4" bottom="0.5" header="0.3" footer="0.32"/>
  <pageSetup scale="66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247650</xdr:rowOff>
                  </from>
                  <to>
                    <xdr:col>8</xdr:col>
                    <xdr:colOff>1009650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304800</xdr:rowOff>
                  </from>
                  <to>
                    <xdr:col>10</xdr:col>
                    <xdr:colOff>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247650</xdr:rowOff>
                  </from>
                  <to>
                    <xdr:col>10</xdr:col>
                    <xdr:colOff>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247650</xdr:colOff>
                    <xdr:row>29</xdr:row>
                    <xdr:rowOff>285750</xdr:rowOff>
                  </from>
                  <to>
                    <xdr:col>8</xdr:col>
                    <xdr:colOff>1228725</xdr:colOff>
                    <xdr:row>30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9"/>
  <sheetViews>
    <sheetView zoomScale="90" zoomScaleNormal="90" workbookViewId="0">
      <pane ySplit="7" topLeftCell="A8" activePane="bottomLeft" state="frozen"/>
      <selection activeCell="M12" sqref="M12"/>
      <selection pane="bottomLeft" activeCell="M8" sqref="M8"/>
    </sheetView>
  </sheetViews>
  <sheetFormatPr defaultColWidth="9.140625" defaultRowHeight="15" x14ac:dyDescent="0.25"/>
  <cols>
    <col min="1" max="1" width="10.140625" customWidth="1"/>
    <col min="2" max="2" width="24.42578125" bestFit="1" customWidth="1"/>
    <col min="3" max="3" width="24.42578125" customWidth="1"/>
    <col min="4" max="4" width="9.85546875" customWidth="1"/>
    <col min="5" max="5" width="11.85546875" customWidth="1"/>
    <col min="6" max="6" width="9.85546875" customWidth="1"/>
    <col min="7" max="7" width="7.7109375" customWidth="1"/>
    <col min="8" max="8" width="8.140625" customWidth="1"/>
    <col min="9" max="9" width="22.5703125" bestFit="1" customWidth="1"/>
    <col min="10" max="10" width="10.85546875" customWidth="1"/>
    <col min="12" max="12" width="15.42578125" customWidth="1"/>
    <col min="13" max="13" width="50.5703125" bestFit="1" customWidth="1"/>
  </cols>
  <sheetData>
    <row r="1" spans="1:13" ht="30" customHeight="1" x14ac:dyDescent="0.25">
      <c r="D1" s="69" t="s">
        <v>0</v>
      </c>
      <c r="E1" s="69" t="s">
        <v>1</v>
      </c>
      <c r="F1" s="121" t="s">
        <v>2</v>
      </c>
      <c r="G1" s="122"/>
      <c r="H1" s="123"/>
      <c r="I1" s="69" t="str">
        <f>'Summary &lt;Start Here&gt;'!C1</f>
        <v>-2026 FTEF Allocation</v>
      </c>
      <c r="J1" s="94" t="str">
        <f>'Summary &lt;Start Here&gt;'!B9&amp;" FTEF"</f>
        <v>Fall -2026 FTEF</v>
      </c>
      <c r="K1" s="20" t="s">
        <v>3</v>
      </c>
      <c r="L1" s="18" t="s">
        <v>4</v>
      </c>
      <c r="M1" s="74" t="s">
        <v>128</v>
      </c>
    </row>
    <row r="2" spans="1:13" x14ac:dyDescent="0.25">
      <c r="D2" s="92" t="s">
        <v>26</v>
      </c>
      <c r="E2" s="96" t="str">
        <f>MID('Summary &lt;Start Here&gt;'!A2,3,2)</f>
        <v>25</v>
      </c>
      <c r="F2" s="124" t="str">
        <f>'Summary &lt;Start Here&gt;'!B2</f>
        <v>LIS</v>
      </c>
      <c r="G2" s="124"/>
      <c r="H2" s="124"/>
      <c r="I2" s="1">
        <f>'Summary &lt;Start Here&gt;'!C2</f>
        <v>0.4</v>
      </c>
      <c r="J2" s="1">
        <f>SUM(J8:J32)</f>
        <v>0.2</v>
      </c>
      <c r="K2" s="2">
        <f>SUM(K8:K32)</f>
        <v>4</v>
      </c>
      <c r="L2" s="10">
        <f>K2/J2</f>
        <v>20</v>
      </c>
      <c r="M2" s="100" t="s">
        <v>129</v>
      </c>
    </row>
    <row r="3" spans="1:13" ht="19.5" customHeight="1" x14ac:dyDescent="0.25">
      <c r="A3" s="44"/>
      <c r="F3" s="76" t="s">
        <v>27</v>
      </c>
      <c r="G3" s="119" t="str">
        <f>"Remaining FTEF for "&amp;'Summary &lt;Start Here&gt;'!A2</f>
        <v>Remaining FTEF for 2025-2026</v>
      </c>
      <c r="H3" s="119"/>
      <c r="I3" s="119"/>
      <c r="J3" s="1">
        <f>'Summary &lt;Start Here&gt;'!C2-Summer!J2-Fall!J2-Spring!I2</f>
        <v>0</v>
      </c>
      <c r="K3" s="6"/>
      <c r="L3" s="6"/>
      <c r="M3" s="100" t="s">
        <v>130</v>
      </c>
    </row>
    <row r="4" spans="1:13" ht="19.5" customHeight="1" x14ac:dyDescent="0.25">
      <c r="B4" s="99" t="s">
        <v>7</v>
      </c>
      <c r="C4" s="125" t="str">
        <f>'Summary &lt;Start Here&gt;'!B5</f>
        <v>Jane Mckenna</v>
      </c>
      <c r="D4" s="125"/>
      <c r="E4" s="125"/>
      <c r="F4" s="125"/>
      <c r="G4" s="125"/>
      <c r="H4" s="125"/>
      <c r="I4" s="125"/>
      <c r="J4" s="125"/>
      <c r="K4" s="125"/>
      <c r="M4" s="100" t="s">
        <v>131</v>
      </c>
    </row>
    <row r="5" spans="1:13" ht="19.5" customHeight="1" x14ac:dyDescent="0.25">
      <c r="M5" s="100" t="s">
        <v>132</v>
      </c>
    </row>
    <row r="6" spans="1:13" ht="19.5" customHeight="1" thickBot="1" x14ac:dyDescent="0.3">
      <c r="M6" s="101" t="s">
        <v>133</v>
      </c>
    </row>
    <row r="7" spans="1:13" ht="78.599999999999994" customHeight="1" x14ac:dyDescent="0.25">
      <c r="A7" s="12" t="s">
        <v>8</v>
      </c>
      <c r="B7" s="13" t="s">
        <v>9</v>
      </c>
      <c r="C7" s="14" t="s">
        <v>10</v>
      </c>
      <c r="D7" s="14" t="s">
        <v>11</v>
      </c>
      <c r="E7" s="14" t="s">
        <v>12</v>
      </c>
      <c r="F7" s="15" t="s">
        <v>13</v>
      </c>
      <c r="G7" s="14" t="s">
        <v>14</v>
      </c>
      <c r="H7" s="16" t="s">
        <v>15</v>
      </c>
      <c r="I7" s="14" t="s">
        <v>28</v>
      </c>
      <c r="J7" s="17" t="s">
        <v>17</v>
      </c>
      <c r="K7" s="22" t="s">
        <v>18</v>
      </c>
      <c r="L7" s="18" t="s">
        <v>4</v>
      </c>
      <c r="M7" s="84" t="s">
        <v>19</v>
      </c>
    </row>
    <row r="8" spans="1:13" ht="15.75" customHeight="1" x14ac:dyDescent="0.25">
      <c r="A8" s="72" t="str">
        <f>$F$2</f>
        <v>LIS</v>
      </c>
      <c r="B8" s="23" t="s">
        <v>139</v>
      </c>
      <c r="C8" s="23" t="s">
        <v>133</v>
      </c>
      <c r="D8" s="23">
        <v>40</v>
      </c>
      <c r="E8" s="23">
        <v>40</v>
      </c>
      <c r="F8" s="23">
        <v>1</v>
      </c>
      <c r="G8" s="28">
        <f t="shared" ref="G8:G10" si="0">E8*F8</f>
        <v>40</v>
      </c>
      <c r="H8" s="26">
        <v>3</v>
      </c>
      <c r="I8" s="26">
        <v>3</v>
      </c>
      <c r="J8" s="10">
        <f t="shared" ref="J8:J10" si="1">I8*F8/15</f>
        <v>0.2</v>
      </c>
      <c r="K8" s="11">
        <f t="shared" ref="K8:K10" si="2">(G8*H8*17.5)/525</f>
        <v>4</v>
      </c>
      <c r="L8" s="10">
        <f t="shared" ref="L8:L10" si="3">K8/J8</f>
        <v>20</v>
      </c>
      <c r="M8" s="98"/>
    </row>
    <row r="9" spans="1:13" ht="15.75" customHeight="1" x14ac:dyDescent="0.25">
      <c r="A9" s="72" t="str">
        <f t="shared" ref="A9:A32" si="4">$F$2</f>
        <v>LIS</v>
      </c>
      <c r="B9" s="40"/>
      <c r="C9" s="23"/>
      <c r="D9" s="23"/>
      <c r="E9" s="23"/>
      <c r="F9" s="23"/>
      <c r="G9" s="28">
        <f t="shared" si="0"/>
        <v>0</v>
      </c>
      <c r="H9" s="26"/>
      <c r="I9" s="26"/>
      <c r="J9" s="10">
        <f t="shared" si="1"/>
        <v>0</v>
      </c>
      <c r="K9" s="11">
        <f t="shared" si="2"/>
        <v>0</v>
      </c>
      <c r="L9" s="10" t="e">
        <f t="shared" si="3"/>
        <v>#DIV/0!</v>
      </c>
      <c r="M9" s="97"/>
    </row>
    <row r="10" spans="1:13" ht="15.75" customHeight="1" x14ac:dyDescent="0.25">
      <c r="A10" s="72" t="str">
        <f t="shared" si="4"/>
        <v>LIS</v>
      </c>
      <c r="B10" s="40"/>
      <c r="C10" s="23"/>
      <c r="D10" s="23"/>
      <c r="E10" s="23"/>
      <c r="F10" s="23"/>
      <c r="G10" s="28">
        <f t="shared" si="0"/>
        <v>0</v>
      </c>
      <c r="H10" s="26"/>
      <c r="I10" s="26"/>
      <c r="J10" s="10">
        <f t="shared" si="1"/>
        <v>0</v>
      </c>
      <c r="K10" s="11">
        <f t="shared" si="2"/>
        <v>0</v>
      </c>
      <c r="L10" s="10" t="e">
        <f t="shared" si="3"/>
        <v>#DIV/0!</v>
      </c>
      <c r="M10" s="97"/>
    </row>
    <row r="11" spans="1:13" ht="15.75" customHeight="1" x14ac:dyDescent="0.25">
      <c r="A11" s="72" t="str">
        <f t="shared" si="4"/>
        <v>LIS</v>
      </c>
      <c r="B11" s="23"/>
      <c r="C11" s="23"/>
      <c r="D11" s="23"/>
      <c r="E11" s="23"/>
      <c r="F11" s="23"/>
      <c r="G11" s="28">
        <f t="shared" ref="G11:G31" si="5">E11*F11</f>
        <v>0</v>
      </c>
      <c r="H11" s="26"/>
      <c r="I11" s="26"/>
      <c r="J11" s="10">
        <f t="shared" ref="J11:J32" si="6">I11*F11/15</f>
        <v>0</v>
      </c>
      <c r="K11" s="11">
        <f t="shared" ref="K11:K32" si="7">(G11*H11*17.5)/525</f>
        <v>0</v>
      </c>
      <c r="L11" s="10" t="e">
        <f t="shared" ref="L11:L32" si="8">K11/J11</f>
        <v>#DIV/0!</v>
      </c>
      <c r="M11" s="97"/>
    </row>
    <row r="12" spans="1:13" ht="15.75" customHeight="1" x14ac:dyDescent="0.25">
      <c r="A12" s="72" t="str">
        <f t="shared" si="4"/>
        <v>LIS</v>
      </c>
      <c r="B12" s="40"/>
      <c r="C12" s="23"/>
      <c r="D12" s="23"/>
      <c r="E12" s="23"/>
      <c r="F12" s="23"/>
      <c r="G12" s="28">
        <f t="shared" si="5"/>
        <v>0</v>
      </c>
      <c r="H12" s="26"/>
      <c r="I12" s="26"/>
      <c r="J12" s="10">
        <f t="shared" si="6"/>
        <v>0</v>
      </c>
      <c r="K12" s="11">
        <f t="shared" si="7"/>
        <v>0</v>
      </c>
      <c r="L12" s="10" t="e">
        <f t="shared" si="8"/>
        <v>#DIV/0!</v>
      </c>
      <c r="M12" s="97"/>
    </row>
    <row r="13" spans="1:13" ht="15.75" customHeight="1" x14ac:dyDescent="0.25">
      <c r="A13" s="72" t="str">
        <f t="shared" si="4"/>
        <v>LIS</v>
      </c>
      <c r="B13" s="40"/>
      <c r="C13" s="23"/>
      <c r="D13" s="23"/>
      <c r="E13" s="23"/>
      <c r="F13" s="23"/>
      <c r="G13" s="28">
        <f t="shared" si="5"/>
        <v>0</v>
      </c>
      <c r="H13" s="26"/>
      <c r="I13" s="26"/>
      <c r="J13" s="10">
        <f t="shared" si="6"/>
        <v>0</v>
      </c>
      <c r="K13" s="11">
        <f t="shared" si="7"/>
        <v>0</v>
      </c>
      <c r="L13" s="10" t="e">
        <f t="shared" si="8"/>
        <v>#DIV/0!</v>
      </c>
      <c r="M13" s="97"/>
    </row>
    <row r="14" spans="1:13" ht="15.75" customHeight="1" x14ac:dyDescent="0.25">
      <c r="A14" s="72" t="str">
        <f t="shared" si="4"/>
        <v>LIS</v>
      </c>
      <c r="B14" s="40"/>
      <c r="C14" s="23"/>
      <c r="D14" s="23"/>
      <c r="E14" s="23"/>
      <c r="F14" s="23"/>
      <c r="G14" s="28">
        <f t="shared" si="5"/>
        <v>0</v>
      </c>
      <c r="H14" s="26"/>
      <c r="I14" s="26"/>
      <c r="J14" s="10">
        <f t="shared" si="6"/>
        <v>0</v>
      </c>
      <c r="K14" s="11">
        <f t="shared" si="7"/>
        <v>0</v>
      </c>
      <c r="L14" s="10" t="e">
        <f t="shared" si="8"/>
        <v>#DIV/0!</v>
      </c>
      <c r="M14" s="97"/>
    </row>
    <row r="15" spans="1:13" ht="15.75" customHeight="1" x14ac:dyDescent="0.25">
      <c r="A15" s="72" t="str">
        <f t="shared" si="4"/>
        <v>LIS</v>
      </c>
      <c r="B15" s="40"/>
      <c r="C15" s="23"/>
      <c r="D15" s="23"/>
      <c r="E15" s="23"/>
      <c r="F15" s="23"/>
      <c r="G15" s="28">
        <f t="shared" si="5"/>
        <v>0</v>
      </c>
      <c r="H15" s="26"/>
      <c r="I15" s="26"/>
      <c r="J15" s="10">
        <f t="shared" si="6"/>
        <v>0</v>
      </c>
      <c r="K15" s="11">
        <f t="shared" si="7"/>
        <v>0</v>
      </c>
      <c r="L15" s="10" t="e">
        <f t="shared" si="8"/>
        <v>#DIV/0!</v>
      </c>
      <c r="M15" s="97"/>
    </row>
    <row r="16" spans="1:13" ht="15.75" customHeight="1" x14ac:dyDescent="0.25">
      <c r="A16" s="72" t="str">
        <f t="shared" si="4"/>
        <v>LIS</v>
      </c>
      <c r="B16" s="40"/>
      <c r="C16" s="23"/>
      <c r="D16" s="23"/>
      <c r="E16" s="23"/>
      <c r="F16" s="23"/>
      <c r="G16" s="28">
        <f t="shared" si="5"/>
        <v>0</v>
      </c>
      <c r="H16" s="26"/>
      <c r="I16" s="26"/>
      <c r="J16" s="10">
        <f t="shared" si="6"/>
        <v>0</v>
      </c>
      <c r="K16" s="11">
        <f t="shared" si="7"/>
        <v>0</v>
      </c>
      <c r="L16" s="10" t="e">
        <f t="shared" si="8"/>
        <v>#DIV/0!</v>
      </c>
      <c r="M16" s="97"/>
    </row>
    <row r="17" spans="1:13" ht="15.75" customHeight="1" x14ac:dyDescent="0.25">
      <c r="A17" s="72" t="str">
        <f t="shared" si="4"/>
        <v>LIS</v>
      </c>
      <c r="B17" s="40"/>
      <c r="C17" s="23"/>
      <c r="D17" s="23"/>
      <c r="E17" s="23"/>
      <c r="F17" s="23"/>
      <c r="G17" s="28">
        <f t="shared" si="5"/>
        <v>0</v>
      </c>
      <c r="H17" s="26"/>
      <c r="I17" s="26"/>
      <c r="J17" s="10">
        <f t="shared" si="6"/>
        <v>0</v>
      </c>
      <c r="K17" s="11">
        <f t="shared" si="7"/>
        <v>0</v>
      </c>
      <c r="L17" s="10" t="e">
        <f t="shared" si="8"/>
        <v>#DIV/0!</v>
      </c>
      <c r="M17" s="97"/>
    </row>
    <row r="18" spans="1:13" ht="15.75" customHeight="1" x14ac:dyDescent="0.25">
      <c r="A18" s="72" t="str">
        <f t="shared" si="4"/>
        <v>LIS</v>
      </c>
      <c r="B18" s="40"/>
      <c r="C18" s="23"/>
      <c r="D18" s="23"/>
      <c r="E18" s="23"/>
      <c r="F18" s="23"/>
      <c r="G18" s="28">
        <f t="shared" si="5"/>
        <v>0</v>
      </c>
      <c r="H18" s="26"/>
      <c r="I18" s="26"/>
      <c r="J18" s="10">
        <f t="shared" si="6"/>
        <v>0</v>
      </c>
      <c r="K18" s="11">
        <f t="shared" si="7"/>
        <v>0</v>
      </c>
      <c r="L18" s="10" t="e">
        <f t="shared" si="8"/>
        <v>#DIV/0!</v>
      </c>
      <c r="M18" s="97"/>
    </row>
    <row r="19" spans="1:13" ht="15.75" customHeight="1" x14ac:dyDescent="0.25">
      <c r="A19" s="72" t="str">
        <f t="shared" si="4"/>
        <v>LIS</v>
      </c>
      <c r="B19" s="40"/>
      <c r="C19" s="23"/>
      <c r="D19" s="23"/>
      <c r="E19" s="23"/>
      <c r="F19" s="23"/>
      <c r="G19" s="28">
        <f t="shared" si="5"/>
        <v>0</v>
      </c>
      <c r="H19" s="26"/>
      <c r="I19" s="26"/>
      <c r="J19" s="10">
        <f t="shared" si="6"/>
        <v>0</v>
      </c>
      <c r="K19" s="11">
        <f t="shared" si="7"/>
        <v>0</v>
      </c>
      <c r="L19" s="10" t="e">
        <f t="shared" si="8"/>
        <v>#DIV/0!</v>
      </c>
      <c r="M19" s="97"/>
    </row>
    <row r="20" spans="1:13" ht="15.75" customHeight="1" x14ac:dyDescent="0.25">
      <c r="A20" s="72" t="str">
        <f t="shared" si="4"/>
        <v>LIS</v>
      </c>
      <c r="B20" s="40"/>
      <c r="C20" s="23"/>
      <c r="D20" s="23"/>
      <c r="E20" s="23"/>
      <c r="F20" s="23"/>
      <c r="G20" s="28">
        <f t="shared" si="5"/>
        <v>0</v>
      </c>
      <c r="H20" s="26"/>
      <c r="I20" s="26"/>
      <c r="J20" s="10">
        <f t="shared" si="6"/>
        <v>0</v>
      </c>
      <c r="K20" s="11">
        <f t="shared" si="7"/>
        <v>0</v>
      </c>
      <c r="L20" s="10" t="e">
        <f t="shared" si="8"/>
        <v>#DIV/0!</v>
      </c>
      <c r="M20" s="97"/>
    </row>
    <row r="21" spans="1:13" ht="15.75" customHeight="1" x14ac:dyDescent="0.25">
      <c r="A21" s="72" t="str">
        <f t="shared" si="4"/>
        <v>LIS</v>
      </c>
      <c r="B21" s="40"/>
      <c r="C21" s="23"/>
      <c r="D21" s="23"/>
      <c r="E21" s="23"/>
      <c r="F21" s="23"/>
      <c r="G21" s="28">
        <f t="shared" si="5"/>
        <v>0</v>
      </c>
      <c r="H21" s="26"/>
      <c r="I21" s="26"/>
      <c r="J21" s="10">
        <f t="shared" si="6"/>
        <v>0</v>
      </c>
      <c r="K21" s="11">
        <f t="shared" si="7"/>
        <v>0</v>
      </c>
      <c r="L21" s="10" t="e">
        <f t="shared" si="8"/>
        <v>#DIV/0!</v>
      </c>
      <c r="M21" s="97"/>
    </row>
    <row r="22" spans="1:13" ht="15.75" customHeight="1" x14ac:dyDescent="0.25">
      <c r="A22" s="72" t="str">
        <f t="shared" si="4"/>
        <v>LIS</v>
      </c>
      <c r="B22" s="40"/>
      <c r="C22" s="23"/>
      <c r="D22" s="23"/>
      <c r="E22" s="23"/>
      <c r="F22" s="23"/>
      <c r="G22" s="28">
        <f t="shared" si="5"/>
        <v>0</v>
      </c>
      <c r="H22" s="26"/>
      <c r="I22" s="26"/>
      <c r="J22" s="10">
        <f t="shared" si="6"/>
        <v>0</v>
      </c>
      <c r="K22" s="11">
        <f t="shared" si="7"/>
        <v>0</v>
      </c>
      <c r="L22" s="10" t="e">
        <f t="shared" si="8"/>
        <v>#DIV/0!</v>
      </c>
      <c r="M22" s="97"/>
    </row>
    <row r="23" spans="1:13" ht="15.75" customHeight="1" x14ac:dyDescent="0.25">
      <c r="A23" s="72" t="str">
        <f t="shared" si="4"/>
        <v>LIS</v>
      </c>
      <c r="B23" s="40"/>
      <c r="C23" s="23"/>
      <c r="D23" s="23"/>
      <c r="E23" s="23"/>
      <c r="F23" s="23"/>
      <c r="G23" s="28">
        <f t="shared" si="5"/>
        <v>0</v>
      </c>
      <c r="H23" s="26"/>
      <c r="I23" s="26"/>
      <c r="J23" s="10">
        <f t="shared" si="6"/>
        <v>0</v>
      </c>
      <c r="K23" s="11">
        <f t="shared" si="7"/>
        <v>0</v>
      </c>
      <c r="L23" s="10" t="e">
        <f t="shared" si="8"/>
        <v>#DIV/0!</v>
      </c>
      <c r="M23" s="97"/>
    </row>
    <row r="24" spans="1:13" ht="15.75" customHeight="1" x14ac:dyDescent="0.25">
      <c r="A24" s="72" t="str">
        <f t="shared" si="4"/>
        <v>LIS</v>
      </c>
      <c r="B24" s="23"/>
      <c r="C24" s="23"/>
      <c r="D24" s="23"/>
      <c r="E24" s="23"/>
      <c r="F24" s="23"/>
      <c r="G24" s="28">
        <f t="shared" si="5"/>
        <v>0</v>
      </c>
      <c r="H24" s="26"/>
      <c r="I24" s="26"/>
      <c r="J24" s="10">
        <f t="shared" si="6"/>
        <v>0</v>
      </c>
      <c r="K24" s="11">
        <f t="shared" si="7"/>
        <v>0</v>
      </c>
      <c r="L24" s="10" t="e">
        <f t="shared" si="8"/>
        <v>#DIV/0!</v>
      </c>
      <c r="M24" s="97"/>
    </row>
    <row r="25" spans="1:13" ht="15.75" customHeight="1" x14ac:dyDescent="0.25">
      <c r="A25" s="72" t="str">
        <f t="shared" si="4"/>
        <v>LIS</v>
      </c>
      <c r="B25" s="23"/>
      <c r="C25" s="23"/>
      <c r="D25" s="23"/>
      <c r="E25" s="23"/>
      <c r="F25" s="23"/>
      <c r="G25" s="28">
        <f t="shared" si="5"/>
        <v>0</v>
      </c>
      <c r="H25" s="26"/>
      <c r="I25" s="26"/>
      <c r="J25" s="10">
        <f t="shared" si="6"/>
        <v>0</v>
      </c>
      <c r="K25" s="11">
        <f t="shared" si="7"/>
        <v>0</v>
      </c>
      <c r="L25" s="10" t="e">
        <f t="shared" si="8"/>
        <v>#DIV/0!</v>
      </c>
      <c r="M25" s="97"/>
    </row>
    <row r="26" spans="1:13" ht="15.75" customHeight="1" x14ac:dyDescent="0.25">
      <c r="A26" s="72" t="str">
        <f t="shared" si="4"/>
        <v>LIS</v>
      </c>
      <c r="B26" s="40"/>
      <c r="C26" s="23"/>
      <c r="D26" s="23"/>
      <c r="E26" s="23"/>
      <c r="F26" s="23"/>
      <c r="G26" s="28">
        <f t="shared" si="5"/>
        <v>0</v>
      </c>
      <c r="H26" s="26"/>
      <c r="I26" s="26"/>
      <c r="J26" s="10">
        <f t="shared" si="6"/>
        <v>0</v>
      </c>
      <c r="K26" s="11">
        <f t="shared" si="7"/>
        <v>0</v>
      </c>
      <c r="L26" s="10" t="e">
        <f t="shared" si="8"/>
        <v>#DIV/0!</v>
      </c>
      <c r="M26" s="97"/>
    </row>
    <row r="27" spans="1:13" ht="15.75" customHeight="1" x14ac:dyDescent="0.25">
      <c r="A27" s="72" t="str">
        <f t="shared" si="4"/>
        <v>LIS</v>
      </c>
      <c r="B27" s="23"/>
      <c r="C27" s="23"/>
      <c r="D27" s="23"/>
      <c r="E27" s="23"/>
      <c r="F27" s="23"/>
      <c r="G27" s="28">
        <f t="shared" si="5"/>
        <v>0</v>
      </c>
      <c r="H27" s="26"/>
      <c r="I27" s="26"/>
      <c r="J27" s="10">
        <f t="shared" si="6"/>
        <v>0</v>
      </c>
      <c r="K27" s="11">
        <f t="shared" si="7"/>
        <v>0</v>
      </c>
      <c r="L27" s="10" t="e">
        <f t="shared" si="8"/>
        <v>#DIV/0!</v>
      </c>
      <c r="M27" s="97"/>
    </row>
    <row r="28" spans="1:13" ht="15.75" customHeight="1" x14ac:dyDescent="0.25">
      <c r="A28" s="72" t="str">
        <f t="shared" si="4"/>
        <v>LIS</v>
      </c>
      <c r="B28" s="23"/>
      <c r="C28" s="23"/>
      <c r="D28" s="23"/>
      <c r="E28" s="23"/>
      <c r="F28" s="23"/>
      <c r="G28" s="28">
        <f t="shared" si="5"/>
        <v>0</v>
      </c>
      <c r="H28" s="26"/>
      <c r="I28" s="26"/>
      <c r="J28" s="10">
        <f t="shared" si="6"/>
        <v>0</v>
      </c>
      <c r="K28" s="11">
        <f t="shared" si="7"/>
        <v>0</v>
      </c>
      <c r="L28" s="10" t="e">
        <f t="shared" si="8"/>
        <v>#DIV/0!</v>
      </c>
      <c r="M28" s="97"/>
    </row>
    <row r="29" spans="1:13" ht="15.75" customHeight="1" x14ac:dyDescent="0.25">
      <c r="A29" s="72" t="str">
        <f t="shared" si="4"/>
        <v>LIS</v>
      </c>
      <c r="B29" s="23"/>
      <c r="C29" s="23"/>
      <c r="D29" s="23"/>
      <c r="E29" s="23"/>
      <c r="F29" s="23"/>
      <c r="G29" s="28">
        <f t="shared" si="5"/>
        <v>0</v>
      </c>
      <c r="H29" s="26"/>
      <c r="I29" s="26"/>
      <c r="J29" s="10">
        <f t="shared" si="6"/>
        <v>0</v>
      </c>
      <c r="K29" s="11">
        <f t="shared" si="7"/>
        <v>0</v>
      </c>
      <c r="L29" s="10" t="e">
        <f t="shared" si="8"/>
        <v>#DIV/0!</v>
      </c>
      <c r="M29" s="97"/>
    </row>
    <row r="30" spans="1:13" ht="15.75" customHeight="1" x14ac:dyDescent="0.25">
      <c r="A30" s="72" t="str">
        <f t="shared" si="4"/>
        <v>LIS</v>
      </c>
      <c r="B30" s="23"/>
      <c r="C30" s="23"/>
      <c r="D30" s="23"/>
      <c r="E30" s="23"/>
      <c r="F30" s="23"/>
      <c r="G30" s="28">
        <f t="shared" si="5"/>
        <v>0</v>
      </c>
      <c r="H30" s="26"/>
      <c r="I30" s="26"/>
      <c r="J30" s="10">
        <f t="shared" si="6"/>
        <v>0</v>
      </c>
      <c r="K30" s="11">
        <f t="shared" si="7"/>
        <v>0</v>
      </c>
      <c r="L30" s="10" t="e">
        <f t="shared" si="8"/>
        <v>#DIV/0!</v>
      </c>
      <c r="M30" s="97"/>
    </row>
    <row r="31" spans="1:13" ht="15.75" customHeight="1" x14ac:dyDescent="0.25">
      <c r="A31" s="72" t="str">
        <f t="shared" si="4"/>
        <v>LIS</v>
      </c>
      <c r="B31" s="23"/>
      <c r="C31" s="23"/>
      <c r="D31" s="23"/>
      <c r="E31" s="23"/>
      <c r="F31" s="23"/>
      <c r="G31" s="28">
        <f t="shared" si="5"/>
        <v>0</v>
      </c>
      <c r="H31" s="26"/>
      <c r="I31" s="26"/>
      <c r="J31" s="10">
        <f t="shared" si="6"/>
        <v>0</v>
      </c>
      <c r="K31" s="11">
        <f t="shared" si="7"/>
        <v>0</v>
      </c>
      <c r="L31" s="10" t="e">
        <f t="shared" si="8"/>
        <v>#DIV/0!</v>
      </c>
      <c r="M31" s="97"/>
    </row>
    <row r="32" spans="1:13" ht="15.75" customHeight="1" x14ac:dyDescent="0.25">
      <c r="A32" s="72" t="str">
        <f t="shared" si="4"/>
        <v>LIS</v>
      </c>
      <c r="B32" s="23"/>
      <c r="C32" s="23"/>
      <c r="D32" s="23"/>
      <c r="E32" s="23"/>
      <c r="F32" s="23"/>
      <c r="G32" s="28">
        <f t="shared" ref="G32" si="9">E32*F32</f>
        <v>0</v>
      </c>
      <c r="H32" s="26"/>
      <c r="I32" s="26"/>
      <c r="J32" s="10">
        <f t="shared" si="6"/>
        <v>0</v>
      </c>
      <c r="K32" s="11">
        <f t="shared" si="7"/>
        <v>0</v>
      </c>
      <c r="L32" s="10" t="e">
        <f t="shared" si="8"/>
        <v>#DIV/0!</v>
      </c>
      <c r="M32" s="97"/>
    </row>
    <row r="33" spans="1:13" ht="18.75" customHeight="1" x14ac:dyDescent="0.25">
      <c r="A33" s="136" t="s">
        <v>20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8"/>
    </row>
    <row r="34" spans="1:13" ht="61.5" customHeight="1" x14ac:dyDescent="0.25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3" ht="12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3" ht="15.75" thickBot="1" x14ac:dyDescent="0.3">
      <c r="A36" s="78" t="s">
        <v>21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</row>
    <row r="37" spans="1:13" ht="30" customHeight="1" thickTop="1" x14ac:dyDescent="0.25">
      <c r="A37" s="80" t="s">
        <v>22</v>
      </c>
      <c r="B37" s="126" t="s">
        <v>23</v>
      </c>
      <c r="C37" s="126"/>
      <c r="D37" s="127"/>
      <c r="E37" s="127"/>
      <c r="F37" s="127"/>
      <c r="G37" s="127"/>
      <c r="H37" s="127"/>
      <c r="I37" s="128"/>
      <c r="J37" s="129"/>
    </row>
    <row r="38" spans="1:13" ht="12" customHeight="1" x14ac:dyDescent="0.25"/>
    <row r="39" spans="1:13" ht="32.25" customHeight="1" x14ac:dyDescent="0.25">
      <c r="A39" s="80" t="s">
        <v>24</v>
      </c>
      <c r="B39" s="115" t="s">
        <v>25</v>
      </c>
      <c r="C39" s="115"/>
      <c r="D39" s="116"/>
      <c r="E39" s="116"/>
      <c r="F39" s="116"/>
      <c r="G39" s="116"/>
      <c r="H39" s="116"/>
      <c r="I39" s="117"/>
      <c r="J39" s="118"/>
    </row>
  </sheetData>
  <sheetProtection algorithmName="SHA-512" hashValue="C9NXH3VtXR3RMeugWDYSTdyJtEyCEUu0wijll6plTOd9XS6XiFS31hYnELrsDpM5wXxH9m5faIW2RSDqRoNy+A==" saltValue="7zyQrX7IP8t7cKlPc5SPGw==" spinCount="100000" sheet="1" objects="1" scenarios="1" formatCells="0" insertRows="0" selectLockedCells="1"/>
  <mergeCells count="10">
    <mergeCell ref="B39:H39"/>
    <mergeCell ref="I39:J39"/>
    <mergeCell ref="G3:I3"/>
    <mergeCell ref="F1:H1"/>
    <mergeCell ref="F2:H2"/>
    <mergeCell ref="B37:H37"/>
    <mergeCell ref="I37:J37"/>
    <mergeCell ref="C4:K4"/>
    <mergeCell ref="A33:M33"/>
    <mergeCell ref="A34:M34"/>
  </mergeCells>
  <conditionalFormatting sqref="C4:K4">
    <cfRule type="containsBlanks" dxfId="11" priority="1">
      <formula>LEN(TRIM(C4))=0</formula>
    </cfRule>
  </conditionalFormatting>
  <conditionalFormatting sqref="F3">
    <cfRule type="expression" dxfId="10" priority="3">
      <formula>$F$2=0</formula>
    </cfRule>
  </conditionalFormatting>
  <dataValidations count="1">
    <dataValidation type="list" errorStyle="warning" allowBlank="1" showInputMessage="1" showErrorMessage="1" errorTitle="Check Session" error="Please select session from list. If different dates are desired, please discuss with dean." promptTitle="Select Perferred Session" prompt="Click on arrow to select perferred summer session." sqref="C8:C32" xr:uid="{00000000-0002-0000-0100-000000000000}">
      <formula1>$M$2:$M$6</formula1>
    </dataValidation>
  </dataValidations>
  <pageMargins left="0.2" right="0.2" top="0.4" bottom="0.5" header="0.3" footer="0.32"/>
  <pageSetup scale="62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8</xdr:col>
                    <xdr:colOff>247650</xdr:colOff>
                    <xdr:row>36</xdr:row>
                    <xdr:rowOff>247650</xdr:rowOff>
                  </from>
                  <to>
                    <xdr:col>8</xdr:col>
                    <xdr:colOff>1009650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38</xdr:row>
                    <xdr:rowOff>304800</xdr:rowOff>
                  </from>
                  <to>
                    <xdr:col>10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36</xdr:row>
                    <xdr:rowOff>247650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8</xdr:col>
                    <xdr:colOff>247650</xdr:colOff>
                    <xdr:row>38</xdr:row>
                    <xdr:rowOff>285750</xdr:rowOff>
                  </from>
                  <to>
                    <xdr:col>8</xdr:col>
                    <xdr:colOff>1228725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38"/>
  <sheetViews>
    <sheetView zoomScale="90" zoomScaleNormal="90" workbookViewId="0">
      <pane ySplit="5" topLeftCell="A6" activePane="bottomLeft" state="frozen"/>
      <selection activeCell="M12" sqref="M12"/>
      <selection pane="bottomLeft" activeCell="L6" sqref="L6"/>
    </sheetView>
  </sheetViews>
  <sheetFormatPr defaultColWidth="9.140625" defaultRowHeight="15" x14ac:dyDescent="0.25"/>
  <cols>
    <col min="1" max="1" width="10.140625" customWidth="1"/>
    <col min="2" max="2" width="23.85546875" bestFit="1" customWidth="1"/>
    <col min="3" max="3" width="9.85546875" customWidth="1"/>
    <col min="4" max="4" width="11.85546875" customWidth="1"/>
    <col min="5" max="5" width="9.85546875" customWidth="1"/>
    <col min="6" max="6" width="7.7109375" customWidth="1"/>
    <col min="7" max="7" width="8.140625" customWidth="1"/>
    <col min="8" max="8" width="22.5703125" bestFit="1" customWidth="1"/>
    <col min="9" max="9" width="10.5703125" bestFit="1" customWidth="1"/>
    <col min="11" max="11" width="15.42578125" customWidth="1"/>
    <col min="12" max="12" width="39.5703125" customWidth="1"/>
  </cols>
  <sheetData>
    <row r="1" spans="1:12" ht="30" customHeight="1" x14ac:dyDescent="0.25">
      <c r="C1" s="69" t="s">
        <v>0</v>
      </c>
      <c r="D1" s="69" t="s">
        <v>1</v>
      </c>
      <c r="E1" s="121" t="s">
        <v>2</v>
      </c>
      <c r="F1" s="122"/>
      <c r="G1" s="123"/>
      <c r="H1" s="69" t="str">
        <f>'Summary &lt;Start Here&gt;'!C1</f>
        <v>-2026 FTEF Allocation</v>
      </c>
      <c r="I1" s="94" t="str">
        <f>'Summary &lt;Start Here&gt;'!B10&amp;" FTEF"</f>
        <v>Sp -2026 FTEF</v>
      </c>
      <c r="J1" s="20" t="s">
        <v>3</v>
      </c>
      <c r="K1" s="18" t="s">
        <v>4</v>
      </c>
      <c r="L1" s="85"/>
    </row>
    <row r="2" spans="1:12" x14ac:dyDescent="0.25">
      <c r="C2" s="92" t="s">
        <v>29</v>
      </c>
      <c r="D2" s="96" t="str">
        <f>RIGHT('Summary &lt;Start Here&gt;'!A2,2)</f>
        <v>26</v>
      </c>
      <c r="E2" s="124" t="str">
        <f>'Summary &lt;Start Here&gt;'!B2</f>
        <v>LIS</v>
      </c>
      <c r="F2" s="124"/>
      <c r="G2" s="124"/>
      <c r="H2" s="1">
        <f>'Summary &lt;Start Here&gt;'!C2</f>
        <v>0.4</v>
      </c>
      <c r="I2" s="1">
        <f>SUM(I6:I30)</f>
        <v>0.2</v>
      </c>
      <c r="J2" s="3">
        <f>SUM(J6:J30)</f>
        <v>4</v>
      </c>
      <c r="K2" s="10">
        <f>J2/I2</f>
        <v>20</v>
      </c>
    </row>
    <row r="3" spans="1:12" ht="19.5" customHeight="1" x14ac:dyDescent="0.25">
      <c r="A3" s="44"/>
      <c r="E3" s="76" t="s">
        <v>27</v>
      </c>
      <c r="F3" s="119" t="str">
        <f>"Remaining FTEF for "&amp;'Summary &lt;Start Here&gt;'!A2</f>
        <v>Remaining FTEF for 2025-2026</v>
      </c>
      <c r="G3" s="119"/>
      <c r="H3" s="119"/>
      <c r="I3" s="1">
        <f>'Summary &lt;Start Here&gt;'!C2-Summer!J2-Fall!J2-Spring!I2</f>
        <v>0</v>
      </c>
      <c r="J3" s="8"/>
      <c r="K3" s="8"/>
    </row>
    <row r="4" spans="1:12" ht="19.5" customHeight="1" x14ac:dyDescent="0.25">
      <c r="A4" s="151" t="s">
        <v>7</v>
      </c>
      <c r="B4" s="151"/>
      <c r="C4" s="125" t="str">
        <f>'Summary &lt;Start Here&gt;'!B5</f>
        <v>Jane Mckenna</v>
      </c>
      <c r="D4" s="125"/>
      <c r="E4" s="125"/>
      <c r="F4" s="125"/>
      <c r="G4" s="125"/>
      <c r="H4" s="125"/>
      <c r="I4" s="125"/>
      <c r="J4" s="125"/>
      <c r="K4" s="6"/>
    </row>
    <row r="5" spans="1:12" ht="75" x14ac:dyDescent="0.25">
      <c r="A5" s="12" t="s">
        <v>8</v>
      </c>
      <c r="B5" s="13" t="s">
        <v>9</v>
      </c>
      <c r="C5" s="14" t="s">
        <v>11</v>
      </c>
      <c r="D5" s="14" t="s">
        <v>12</v>
      </c>
      <c r="E5" s="15" t="s">
        <v>13</v>
      </c>
      <c r="F5" s="14" t="s">
        <v>14</v>
      </c>
      <c r="G5" s="16" t="s">
        <v>15</v>
      </c>
      <c r="H5" s="14" t="s">
        <v>30</v>
      </c>
      <c r="I5" s="17" t="s">
        <v>17</v>
      </c>
      <c r="J5" s="22" t="s">
        <v>18</v>
      </c>
      <c r="K5" s="18" t="s">
        <v>4</v>
      </c>
      <c r="L5" s="84" t="s">
        <v>19</v>
      </c>
    </row>
    <row r="6" spans="1:12" ht="15.75" customHeight="1" x14ac:dyDescent="0.25">
      <c r="A6" s="86" t="str">
        <f>$E$2</f>
        <v>LIS</v>
      </c>
      <c r="B6" s="41" t="s">
        <v>139</v>
      </c>
      <c r="C6" s="23">
        <v>40</v>
      </c>
      <c r="D6" s="23">
        <v>40</v>
      </c>
      <c r="E6" s="23">
        <v>1</v>
      </c>
      <c r="F6" s="28">
        <f t="shared" ref="F6:F9" si="0">D6*E6</f>
        <v>40</v>
      </c>
      <c r="G6" s="26">
        <v>3</v>
      </c>
      <c r="H6" s="26">
        <v>3</v>
      </c>
      <c r="I6" s="10">
        <f t="shared" ref="I6:I9" si="1">H6*E6/15</f>
        <v>0.2</v>
      </c>
      <c r="J6" s="11">
        <f t="shared" ref="J6:J9" si="2">(F6*G6*17.5)/525</f>
        <v>4</v>
      </c>
      <c r="K6" s="10">
        <f t="shared" ref="K6:K9" si="3">J6/I6</f>
        <v>20</v>
      </c>
      <c r="L6" s="95" t="s">
        <v>140</v>
      </c>
    </row>
    <row r="7" spans="1:12" ht="15.75" customHeight="1" x14ac:dyDescent="0.25">
      <c r="A7" s="86" t="str">
        <f t="shared" ref="A7:A30" si="4">$E$2</f>
        <v>LIS</v>
      </c>
      <c r="B7" s="42"/>
      <c r="C7" s="23"/>
      <c r="D7" s="23"/>
      <c r="E7" s="23"/>
      <c r="F7" s="28">
        <f t="shared" si="0"/>
        <v>0</v>
      </c>
      <c r="G7" s="26"/>
      <c r="H7" s="26"/>
      <c r="I7" s="10">
        <f t="shared" si="1"/>
        <v>0</v>
      </c>
      <c r="J7" s="11">
        <f t="shared" si="2"/>
        <v>0</v>
      </c>
      <c r="K7" s="10" t="e">
        <f t="shared" si="3"/>
        <v>#DIV/0!</v>
      </c>
      <c r="L7" s="97"/>
    </row>
    <row r="8" spans="1:12" ht="15.75" customHeight="1" x14ac:dyDescent="0.25">
      <c r="A8" s="86" t="str">
        <f t="shared" si="4"/>
        <v>LIS</v>
      </c>
      <c r="B8" s="42"/>
      <c r="C8" s="23"/>
      <c r="D8" s="23"/>
      <c r="E8" s="23"/>
      <c r="F8" s="28">
        <f t="shared" si="0"/>
        <v>0</v>
      </c>
      <c r="G8" s="26"/>
      <c r="H8" s="26"/>
      <c r="I8" s="10">
        <f t="shared" si="1"/>
        <v>0</v>
      </c>
      <c r="J8" s="11">
        <f t="shared" si="2"/>
        <v>0</v>
      </c>
      <c r="K8" s="10" t="e">
        <f t="shared" si="3"/>
        <v>#DIV/0!</v>
      </c>
      <c r="L8" s="97"/>
    </row>
    <row r="9" spans="1:12" ht="15.75" customHeight="1" x14ac:dyDescent="0.25">
      <c r="A9" s="86" t="str">
        <f t="shared" si="4"/>
        <v>LIS</v>
      </c>
      <c r="B9" s="42"/>
      <c r="C9" s="23"/>
      <c r="D9" s="23"/>
      <c r="E9" s="23"/>
      <c r="F9" s="28">
        <f t="shared" si="0"/>
        <v>0</v>
      </c>
      <c r="G9" s="26"/>
      <c r="H9" s="26"/>
      <c r="I9" s="10">
        <f t="shared" si="1"/>
        <v>0</v>
      </c>
      <c r="J9" s="11">
        <f t="shared" si="2"/>
        <v>0</v>
      </c>
      <c r="K9" s="10" t="e">
        <f t="shared" si="3"/>
        <v>#DIV/0!</v>
      </c>
      <c r="L9" s="97"/>
    </row>
    <row r="10" spans="1:12" ht="15.75" customHeight="1" x14ac:dyDescent="0.25">
      <c r="A10" s="86" t="str">
        <f t="shared" si="4"/>
        <v>LIS</v>
      </c>
      <c r="B10" s="41"/>
      <c r="C10" s="23"/>
      <c r="D10" s="23"/>
      <c r="E10" s="23"/>
      <c r="F10" s="28">
        <f t="shared" ref="F10:F30" si="5">D10*E10</f>
        <v>0</v>
      </c>
      <c r="G10" s="26"/>
      <c r="H10" s="26"/>
      <c r="I10" s="10">
        <f t="shared" ref="I10:I30" si="6">H10*E10/15</f>
        <v>0</v>
      </c>
      <c r="J10" s="11">
        <f t="shared" ref="J10:J30" si="7">(F10*G10*17.5)/525</f>
        <v>0</v>
      </c>
      <c r="K10" s="10" t="e">
        <f t="shared" ref="K10:K30" si="8">J10/I10</f>
        <v>#DIV/0!</v>
      </c>
      <c r="L10" s="97"/>
    </row>
    <row r="11" spans="1:12" ht="15.75" customHeight="1" x14ac:dyDescent="0.25">
      <c r="A11" s="86" t="str">
        <f t="shared" si="4"/>
        <v>LIS</v>
      </c>
      <c r="B11" s="42"/>
      <c r="C11" s="23"/>
      <c r="D11" s="23"/>
      <c r="E11" s="23"/>
      <c r="F11" s="28">
        <f t="shared" si="5"/>
        <v>0</v>
      </c>
      <c r="G11" s="26"/>
      <c r="H11" s="26"/>
      <c r="I11" s="10">
        <f t="shared" si="6"/>
        <v>0</v>
      </c>
      <c r="J11" s="11">
        <f t="shared" si="7"/>
        <v>0</v>
      </c>
      <c r="K11" s="10" t="e">
        <f t="shared" si="8"/>
        <v>#DIV/0!</v>
      </c>
      <c r="L11" s="97"/>
    </row>
    <row r="12" spans="1:12" ht="15.75" customHeight="1" x14ac:dyDescent="0.25">
      <c r="A12" s="86" t="str">
        <f t="shared" si="4"/>
        <v>LIS</v>
      </c>
      <c r="B12" s="42"/>
      <c r="C12" s="23"/>
      <c r="D12" s="23"/>
      <c r="E12" s="23"/>
      <c r="F12" s="28">
        <f t="shared" si="5"/>
        <v>0</v>
      </c>
      <c r="G12" s="26"/>
      <c r="H12" s="26"/>
      <c r="I12" s="10">
        <f t="shared" si="6"/>
        <v>0</v>
      </c>
      <c r="J12" s="11">
        <f t="shared" si="7"/>
        <v>0</v>
      </c>
      <c r="K12" s="10" t="e">
        <f t="shared" si="8"/>
        <v>#DIV/0!</v>
      </c>
      <c r="L12" s="97"/>
    </row>
    <row r="13" spans="1:12" ht="15.75" customHeight="1" x14ac:dyDescent="0.25">
      <c r="A13" s="86" t="str">
        <f t="shared" si="4"/>
        <v>LIS</v>
      </c>
      <c r="B13" s="42"/>
      <c r="C13" s="23"/>
      <c r="D13" s="23"/>
      <c r="E13" s="23"/>
      <c r="F13" s="28">
        <f t="shared" si="5"/>
        <v>0</v>
      </c>
      <c r="G13" s="26"/>
      <c r="H13" s="26"/>
      <c r="I13" s="10">
        <f t="shared" si="6"/>
        <v>0</v>
      </c>
      <c r="J13" s="11">
        <f t="shared" si="7"/>
        <v>0</v>
      </c>
      <c r="K13" s="10" t="e">
        <f t="shared" si="8"/>
        <v>#DIV/0!</v>
      </c>
      <c r="L13" s="97"/>
    </row>
    <row r="14" spans="1:12" ht="15.75" customHeight="1" x14ac:dyDescent="0.25">
      <c r="A14" s="86" t="str">
        <f t="shared" si="4"/>
        <v>LIS</v>
      </c>
      <c r="B14" s="42"/>
      <c r="C14" s="23"/>
      <c r="D14" s="23"/>
      <c r="E14" s="23"/>
      <c r="F14" s="28">
        <f t="shared" si="5"/>
        <v>0</v>
      </c>
      <c r="G14" s="26"/>
      <c r="H14" s="26"/>
      <c r="I14" s="10">
        <f t="shared" si="6"/>
        <v>0</v>
      </c>
      <c r="J14" s="11">
        <f t="shared" si="7"/>
        <v>0</v>
      </c>
      <c r="K14" s="10" t="e">
        <f t="shared" si="8"/>
        <v>#DIV/0!</v>
      </c>
      <c r="L14" s="97"/>
    </row>
    <row r="15" spans="1:12" ht="15.75" customHeight="1" x14ac:dyDescent="0.25">
      <c r="A15" s="86" t="str">
        <f t="shared" si="4"/>
        <v>LIS</v>
      </c>
      <c r="B15" s="42"/>
      <c r="C15" s="23"/>
      <c r="D15" s="23"/>
      <c r="E15" s="23"/>
      <c r="F15" s="28">
        <f t="shared" si="5"/>
        <v>0</v>
      </c>
      <c r="G15" s="26"/>
      <c r="H15" s="26"/>
      <c r="I15" s="10">
        <f t="shared" si="6"/>
        <v>0</v>
      </c>
      <c r="J15" s="11">
        <f t="shared" si="7"/>
        <v>0</v>
      </c>
      <c r="K15" s="10" t="e">
        <f t="shared" si="8"/>
        <v>#DIV/0!</v>
      </c>
      <c r="L15" s="97"/>
    </row>
    <row r="16" spans="1:12" ht="15.75" customHeight="1" x14ac:dyDescent="0.25">
      <c r="A16" s="86" t="str">
        <f t="shared" si="4"/>
        <v>LIS</v>
      </c>
      <c r="B16" s="42"/>
      <c r="C16" s="23"/>
      <c r="D16" s="23"/>
      <c r="E16" s="23"/>
      <c r="F16" s="28">
        <f t="shared" si="5"/>
        <v>0</v>
      </c>
      <c r="G16" s="26"/>
      <c r="H16" s="26"/>
      <c r="I16" s="10">
        <f t="shared" si="6"/>
        <v>0</v>
      </c>
      <c r="J16" s="11">
        <f t="shared" si="7"/>
        <v>0</v>
      </c>
      <c r="K16" s="10" t="e">
        <f t="shared" si="8"/>
        <v>#DIV/0!</v>
      </c>
      <c r="L16" s="97"/>
    </row>
    <row r="17" spans="1:12" ht="15.75" customHeight="1" x14ac:dyDescent="0.25">
      <c r="A17" s="86" t="str">
        <f t="shared" si="4"/>
        <v>LIS</v>
      </c>
      <c r="B17" s="42"/>
      <c r="C17" s="23"/>
      <c r="D17" s="23"/>
      <c r="E17" s="23"/>
      <c r="F17" s="28">
        <f t="shared" si="5"/>
        <v>0</v>
      </c>
      <c r="G17" s="26"/>
      <c r="H17" s="26"/>
      <c r="I17" s="10">
        <f t="shared" si="6"/>
        <v>0</v>
      </c>
      <c r="J17" s="11">
        <f t="shared" si="7"/>
        <v>0</v>
      </c>
      <c r="K17" s="10" t="e">
        <f t="shared" si="8"/>
        <v>#DIV/0!</v>
      </c>
      <c r="L17" s="97"/>
    </row>
    <row r="18" spans="1:12" ht="15.75" customHeight="1" x14ac:dyDescent="0.25">
      <c r="A18" s="86" t="str">
        <f t="shared" si="4"/>
        <v>LIS</v>
      </c>
      <c r="B18" s="42"/>
      <c r="C18" s="23"/>
      <c r="D18" s="23"/>
      <c r="E18" s="23"/>
      <c r="F18" s="28">
        <f t="shared" si="5"/>
        <v>0</v>
      </c>
      <c r="G18" s="26"/>
      <c r="H18" s="26"/>
      <c r="I18" s="10">
        <f t="shared" si="6"/>
        <v>0</v>
      </c>
      <c r="J18" s="11">
        <f t="shared" si="7"/>
        <v>0</v>
      </c>
      <c r="K18" s="10" t="e">
        <f t="shared" si="8"/>
        <v>#DIV/0!</v>
      </c>
      <c r="L18" s="97"/>
    </row>
    <row r="19" spans="1:12" ht="15.75" customHeight="1" x14ac:dyDescent="0.25">
      <c r="A19" s="86" t="str">
        <f t="shared" si="4"/>
        <v>LIS</v>
      </c>
      <c r="B19" s="42"/>
      <c r="C19" s="23"/>
      <c r="D19" s="23"/>
      <c r="E19" s="23"/>
      <c r="F19" s="28">
        <f>D20*E20</f>
        <v>0</v>
      </c>
      <c r="G19" s="26"/>
      <c r="H19" s="26"/>
      <c r="I19" s="10">
        <f>H20*E20/15</f>
        <v>0</v>
      </c>
      <c r="J19" s="11">
        <f>(F20*G20*17.5)/525</f>
        <v>0</v>
      </c>
      <c r="K19" s="10" t="e">
        <f>J20/I20</f>
        <v>#DIV/0!</v>
      </c>
      <c r="L19" s="97"/>
    </row>
    <row r="20" spans="1:12" ht="15.75" customHeight="1" x14ac:dyDescent="0.25">
      <c r="A20" s="86" t="str">
        <f t="shared" si="4"/>
        <v>LIS</v>
      </c>
      <c r="B20" s="42"/>
      <c r="C20" s="23"/>
      <c r="D20" s="23"/>
      <c r="E20" s="23"/>
      <c r="F20" s="28">
        <f t="shared" si="5"/>
        <v>0</v>
      </c>
      <c r="G20" s="26"/>
      <c r="H20" s="26"/>
      <c r="I20" s="10">
        <f t="shared" si="6"/>
        <v>0</v>
      </c>
      <c r="J20" s="11">
        <f t="shared" si="7"/>
        <v>0</v>
      </c>
      <c r="K20" s="10" t="e">
        <f t="shared" si="8"/>
        <v>#DIV/0!</v>
      </c>
      <c r="L20" s="97"/>
    </row>
    <row r="21" spans="1:12" ht="15.75" customHeight="1" x14ac:dyDescent="0.25">
      <c r="A21" s="86" t="str">
        <f t="shared" si="4"/>
        <v>LIS</v>
      </c>
      <c r="B21" s="41"/>
      <c r="C21" s="23"/>
      <c r="D21" s="23"/>
      <c r="E21" s="23"/>
      <c r="F21" s="28">
        <f t="shared" si="5"/>
        <v>0</v>
      </c>
      <c r="G21" s="26"/>
      <c r="H21" s="26"/>
      <c r="I21" s="10">
        <f t="shared" si="6"/>
        <v>0</v>
      </c>
      <c r="J21" s="11">
        <f t="shared" si="7"/>
        <v>0</v>
      </c>
      <c r="K21" s="10" t="e">
        <f t="shared" si="8"/>
        <v>#DIV/0!</v>
      </c>
      <c r="L21" s="97"/>
    </row>
    <row r="22" spans="1:12" ht="15.75" customHeight="1" x14ac:dyDescent="0.25">
      <c r="A22" s="86" t="str">
        <f t="shared" si="4"/>
        <v>LIS</v>
      </c>
      <c r="B22" s="41"/>
      <c r="C22" s="23"/>
      <c r="D22" s="23"/>
      <c r="E22" s="23"/>
      <c r="F22" s="28">
        <f t="shared" si="5"/>
        <v>0</v>
      </c>
      <c r="G22" s="26"/>
      <c r="H22" s="26"/>
      <c r="I22" s="10">
        <f t="shared" si="6"/>
        <v>0</v>
      </c>
      <c r="J22" s="11">
        <f t="shared" si="7"/>
        <v>0</v>
      </c>
      <c r="K22" s="10" t="e">
        <f t="shared" si="8"/>
        <v>#DIV/0!</v>
      </c>
      <c r="L22" s="97"/>
    </row>
    <row r="23" spans="1:12" ht="15.75" customHeight="1" x14ac:dyDescent="0.25">
      <c r="A23" s="86" t="str">
        <f t="shared" si="4"/>
        <v>LIS</v>
      </c>
      <c r="B23" s="42"/>
      <c r="C23" s="23"/>
      <c r="D23" s="23"/>
      <c r="E23" s="23"/>
      <c r="F23" s="28">
        <f t="shared" si="5"/>
        <v>0</v>
      </c>
      <c r="G23" s="26"/>
      <c r="H23" s="26"/>
      <c r="I23" s="10">
        <f t="shared" si="6"/>
        <v>0</v>
      </c>
      <c r="J23" s="11">
        <f t="shared" si="7"/>
        <v>0</v>
      </c>
      <c r="K23" s="10" t="e">
        <f t="shared" si="8"/>
        <v>#DIV/0!</v>
      </c>
      <c r="L23" s="97"/>
    </row>
    <row r="24" spans="1:12" ht="15.75" customHeight="1" x14ac:dyDescent="0.25">
      <c r="A24" s="86" t="str">
        <f t="shared" si="4"/>
        <v>LIS</v>
      </c>
      <c r="B24" s="41"/>
      <c r="C24" s="23"/>
      <c r="D24" s="23"/>
      <c r="E24" s="23"/>
      <c r="F24" s="28">
        <f t="shared" si="5"/>
        <v>0</v>
      </c>
      <c r="G24" s="26"/>
      <c r="H24" s="26"/>
      <c r="I24" s="10">
        <f t="shared" si="6"/>
        <v>0</v>
      </c>
      <c r="J24" s="11">
        <f t="shared" si="7"/>
        <v>0</v>
      </c>
      <c r="K24" s="10" t="e">
        <f t="shared" si="8"/>
        <v>#DIV/0!</v>
      </c>
      <c r="L24" s="97"/>
    </row>
    <row r="25" spans="1:12" ht="15.75" customHeight="1" x14ac:dyDescent="0.25">
      <c r="A25" s="86" t="str">
        <f t="shared" si="4"/>
        <v>LIS</v>
      </c>
      <c r="B25" s="41"/>
      <c r="C25" s="23"/>
      <c r="D25" s="23"/>
      <c r="E25" s="23"/>
      <c r="F25" s="28">
        <f t="shared" si="5"/>
        <v>0</v>
      </c>
      <c r="G25" s="26"/>
      <c r="H25" s="26"/>
      <c r="I25" s="10">
        <f t="shared" si="6"/>
        <v>0</v>
      </c>
      <c r="J25" s="11">
        <f t="shared" si="7"/>
        <v>0</v>
      </c>
      <c r="K25" s="10" t="e">
        <f t="shared" si="8"/>
        <v>#DIV/0!</v>
      </c>
      <c r="L25" s="97"/>
    </row>
    <row r="26" spans="1:12" ht="15.75" customHeight="1" x14ac:dyDescent="0.25">
      <c r="A26" s="86" t="str">
        <f t="shared" si="4"/>
        <v>LIS</v>
      </c>
      <c r="B26" s="42"/>
      <c r="C26" s="23"/>
      <c r="D26" s="23"/>
      <c r="E26" s="23"/>
      <c r="F26" s="28">
        <f t="shared" si="5"/>
        <v>0</v>
      </c>
      <c r="G26" s="26"/>
      <c r="H26" s="26"/>
      <c r="I26" s="10">
        <f t="shared" si="6"/>
        <v>0</v>
      </c>
      <c r="J26" s="11">
        <f t="shared" si="7"/>
        <v>0</v>
      </c>
      <c r="K26" s="10" t="e">
        <f t="shared" si="8"/>
        <v>#DIV/0!</v>
      </c>
      <c r="L26" s="97"/>
    </row>
    <row r="27" spans="1:12" ht="15.75" customHeight="1" x14ac:dyDescent="0.25">
      <c r="A27" s="86" t="str">
        <f t="shared" si="4"/>
        <v>LIS</v>
      </c>
      <c r="B27" s="42"/>
      <c r="C27" s="23"/>
      <c r="D27" s="23"/>
      <c r="E27" s="23"/>
      <c r="F27" s="28">
        <f t="shared" si="5"/>
        <v>0</v>
      </c>
      <c r="G27" s="26"/>
      <c r="H27" s="26"/>
      <c r="I27" s="10">
        <f t="shared" si="6"/>
        <v>0</v>
      </c>
      <c r="J27" s="11">
        <f t="shared" si="7"/>
        <v>0</v>
      </c>
      <c r="K27" s="10" t="e">
        <f t="shared" si="8"/>
        <v>#DIV/0!</v>
      </c>
      <c r="L27" s="97"/>
    </row>
    <row r="28" spans="1:12" ht="15.75" customHeight="1" x14ac:dyDescent="0.25">
      <c r="A28" s="86" t="str">
        <f t="shared" si="4"/>
        <v>LIS</v>
      </c>
      <c r="B28" s="42"/>
      <c r="C28" s="23"/>
      <c r="D28" s="23"/>
      <c r="E28" s="23"/>
      <c r="F28" s="28">
        <f t="shared" si="5"/>
        <v>0</v>
      </c>
      <c r="G28" s="26"/>
      <c r="H28" s="26"/>
      <c r="I28" s="10">
        <f t="shared" si="6"/>
        <v>0</v>
      </c>
      <c r="J28" s="11">
        <f t="shared" si="7"/>
        <v>0</v>
      </c>
      <c r="K28" s="10" t="e">
        <f t="shared" si="8"/>
        <v>#DIV/0!</v>
      </c>
      <c r="L28" s="97"/>
    </row>
    <row r="29" spans="1:12" ht="15.75" customHeight="1" x14ac:dyDescent="0.25">
      <c r="A29" s="86" t="str">
        <f t="shared" si="4"/>
        <v>LIS</v>
      </c>
      <c r="B29" s="42"/>
      <c r="C29" s="23"/>
      <c r="D29" s="23"/>
      <c r="E29" s="23"/>
      <c r="F29" s="28">
        <f t="shared" si="5"/>
        <v>0</v>
      </c>
      <c r="G29" s="26"/>
      <c r="H29" s="26"/>
      <c r="I29" s="10">
        <f t="shared" si="6"/>
        <v>0</v>
      </c>
      <c r="J29" s="11">
        <f t="shared" si="7"/>
        <v>0</v>
      </c>
      <c r="K29" s="10" t="e">
        <f t="shared" si="8"/>
        <v>#DIV/0!</v>
      </c>
      <c r="L29" s="97"/>
    </row>
    <row r="30" spans="1:12" ht="15.75" customHeight="1" x14ac:dyDescent="0.25">
      <c r="A30" s="86" t="str">
        <f t="shared" si="4"/>
        <v>LIS</v>
      </c>
      <c r="B30" s="42"/>
      <c r="C30" s="23"/>
      <c r="D30" s="23"/>
      <c r="E30" s="23"/>
      <c r="F30" s="28">
        <f t="shared" si="5"/>
        <v>0</v>
      </c>
      <c r="G30" s="26"/>
      <c r="H30" s="26"/>
      <c r="I30" s="10">
        <f t="shared" si="6"/>
        <v>0</v>
      </c>
      <c r="J30" s="11">
        <f t="shared" si="7"/>
        <v>0</v>
      </c>
      <c r="K30" s="10" t="e">
        <f t="shared" si="8"/>
        <v>#DIV/0!</v>
      </c>
      <c r="L30" s="97"/>
    </row>
    <row r="31" spans="1:12" ht="18.75" customHeight="1" x14ac:dyDescent="0.25">
      <c r="A31" s="136" t="s">
        <v>20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50"/>
    </row>
    <row r="32" spans="1:12" s="87" customFormat="1" ht="60.75" customHeight="1" x14ac:dyDescent="0.25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4"/>
    </row>
    <row r="33" spans="1:12" x14ac:dyDescent="0.25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2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2" ht="15.75" thickBot="1" x14ac:dyDescent="0.3">
      <c r="A35" s="78" t="s">
        <v>21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</row>
    <row r="36" spans="1:12" ht="30" customHeight="1" thickTop="1" x14ac:dyDescent="0.25">
      <c r="A36" s="80" t="s">
        <v>22</v>
      </c>
      <c r="B36" s="126" t="s">
        <v>23</v>
      </c>
      <c r="C36" s="127"/>
      <c r="D36" s="127"/>
      <c r="E36" s="127"/>
      <c r="F36" s="127"/>
      <c r="G36" s="127"/>
    </row>
    <row r="38" spans="1:12" ht="32.25" customHeight="1" x14ac:dyDescent="0.25">
      <c r="A38" s="80" t="s">
        <v>24</v>
      </c>
      <c r="B38" s="148" t="s">
        <v>25</v>
      </c>
      <c r="C38" s="148"/>
      <c r="D38" s="148"/>
      <c r="E38" s="148"/>
      <c r="F38" s="148"/>
      <c r="G38" s="148"/>
    </row>
  </sheetData>
  <sheetProtection password="D2AF" sheet="1" objects="1" scenarios="1" formatCells="0" insertRows="0" selectLockedCells="1"/>
  <mergeCells count="9">
    <mergeCell ref="A32:L33"/>
    <mergeCell ref="B36:G36"/>
    <mergeCell ref="B38:G38"/>
    <mergeCell ref="F3:H3"/>
    <mergeCell ref="E1:G1"/>
    <mergeCell ref="E2:G2"/>
    <mergeCell ref="A31:L31"/>
    <mergeCell ref="C4:J4"/>
    <mergeCell ref="A4:B4"/>
  </mergeCells>
  <conditionalFormatting sqref="C4:J4">
    <cfRule type="containsBlanks" dxfId="9" priority="1">
      <formula>LEN(TRIM(C4))=0</formula>
    </cfRule>
  </conditionalFormatting>
  <conditionalFormatting sqref="E3">
    <cfRule type="expression" dxfId="8" priority="2">
      <formula>$E$2=0</formula>
    </cfRule>
  </conditionalFormatting>
  <pageMargins left="0.2" right="0.2" top="0.4" bottom="0.5" header="0.3" footer="0.32"/>
  <pageSetup scale="68" orientation="landscape" r:id="rId1"/>
  <headerFooter>
    <oddFooter>&amp;L&amp;A&amp;R&amp;9&amp;P of &amp;N</oddFooter>
  </headerFooter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7</xdr:col>
                    <xdr:colOff>247650</xdr:colOff>
                    <xdr:row>35</xdr:row>
                    <xdr:rowOff>247650</xdr:rowOff>
                  </from>
                  <to>
                    <xdr:col>7</xdr:col>
                    <xdr:colOff>1009650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locked="0"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304800</xdr:rowOff>
                  </from>
                  <to>
                    <xdr:col>9</xdr:col>
                    <xdr:colOff>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247650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36</xdr:row>
                    <xdr:rowOff>285750</xdr:rowOff>
                  </from>
                  <to>
                    <xdr:col>7</xdr:col>
                    <xdr:colOff>1228725</xdr:colOff>
                    <xdr:row>37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1"/>
  <sheetViews>
    <sheetView zoomScaleNormal="100" workbookViewId="0">
      <selection activeCell="B8" sqref="B8"/>
    </sheetView>
  </sheetViews>
  <sheetFormatPr defaultColWidth="9.140625" defaultRowHeight="15" x14ac:dyDescent="0.25"/>
  <cols>
    <col min="2" max="2" width="19.42578125" customWidth="1"/>
    <col min="3" max="3" width="22" bestFit="1" customWidth="1"/>
    <col min="4" max="4" width="21" customWidth="1"/>
    <col min="5" max="5" width="3.7109375" hidden="1" customWidth="1"/>
    <col min="6" max="6" width="10.140625" customWidth="1"/>
    <col min="7" max="7" width="15.85546875" customWidth="1"/>
  </cols>
  <sheetData>
    <row r="1" spans="1:7" x14ac:dyDescent="0.25">
      <c r="A1" s="102" t="s">
        <v>1</v>
      </c>
      <c r="B1" s="102" t="s">
        <v>2</v>
      </c>
      <c r="C1" s="102" t="str">
        <f>RIGHT('Summary &lt;Start Here&gt;'!A2,5)&amp;" FTEF Allocation"</f>
        <v>-2026 FTEF Allocation</v>
      </c>
      <c r="D1" s="103" t="str">
        <f>RIGHT('Summary &lt;Start Here&gt;'!A2,5)&amp;" FTEF actual"</f>
        <v>-2026 FTEF actual</v>
      </c>
      <c r="E1" s="104" t="s">
        <v>31</v>
      </c>
      <c r="F1" s="105" t="s">
        <v>3</v>
      </c>
      <c r="G1" s="103" t="s">
        <v>32</v>
      </c>
    </row>
    <row r="2" spans="1:7" x14ac:dyDescent="0.25">
      <c r="A2" s="73" t="s">
        <v>127</v>
      </c>
      <c r="B2" s="82" t="s">
        <v>126</v>
      </c>
      <c r="C2" s="83">
        <v>0.4</v>
      </c>
      <c r="D2" s="106">
        <f>SUM(Summer!J2,Fall!J2,Spring!I2)</f>
        <v>0.4</v>
      </c>
      <c r="E2" s="107"/>
      <c r="F2" s="107">
        <f>Summer!K2+Fall!K2+Spring!J2</f>
        <v>8</v>
      </c>
      <c r="G2" s="108">
        <f>F2/D2</f>
        <v>20</v>
      </c>
    </row>
    <row r="3" spans="1:7" x14ac:dyDescent="0.25">
      <c r="A3" s="109" t="s">
        <v>33</v>
      </c>
      <c r="B3" s="110"/>
      <c r="C3" s="111" t="s">
        <v>34</v>
      </c>
      <c r="D3" s="106">
        <f>C2-D2</f>
        <v>0</v>
      </c>
      <c r="E3" s="110"/>
      <c r="F3" s="110"/>
      <c r="G3" s="110"/>
    </row>
    <row r="4" spans="1:7" x14ac:dyDescent="0.25">
      <c r="A4" s="110"/>
      <c r="B4" s="110"/>
      <c r="C4" s="110"/>
      <c r="D4" s="110"/>
      <c r="E4" s="110"/>
      <c r="F4" s="110"/>
      <c r="G4" s="110"/>
    </row>
    <row r="5" spans="1:7" x14ac:dyDescent="0.25">
      <c r="A5" s="112" t="s">
        <v>35</v>
      </c>
      <c r="B5" s="153" t="s">
        <v>138</v>
      </c>
      <c r="C5" s="153"/>
      <c r="D5" s="153"/>
      <c r="E5" s="153"/>
      <c r="F5" s="153"/>
      <c r="G5" s="153"/>
    </row>
    <row r="6" spans="1:7" x14ac:dyDescent="0.25">
      <c r="A6" s="110"/>
      <c r="B6" s="110"/>
      <c r="C6" s="110"/>
      <c r="D6" s="110"/>
      <c r="E6" s="110"/>
      <c r="F6" s="110"/>
      <c r="G6" s="110"/>
    </row>
    <row r="7" spans="1:7" x14ac:dyDescent="0.25">
      <c r="A7" s="110"/>
      <c r="B7" s="152" t="s">
        <v>36</v>
      </c>
      <c r="C7" s="152"/>
      <c r="D7" s="110"/>
      <c r="E7" s="110"/>
      <c r="F7" s="110"/>
      <c r="G7" s="110"/>
    </row>
    <row r="8" spans="1:7" x14ac:dyDescent="0.25">
      <c r="A8" s="110"/>
      <c r="B8" s="111" t="str">
        <f>"Sum "&amp;RIGHT('Summary &lt;Start Here&gt;'!A2,5)</f>
        <v>Sum -2026</v>
      </c>
      <c r="C8" s="106">
        <f>Summer!J2</f>
        <v>0</v>
      </c>
      <c r="D8" s="110"/>
      <c r="E8" s="110"/>
      <c r="F8" s="110"/>
      <c r="G8" s="110"/>
    </row>
    <row r="9" spans="1:7" x14ac:dyDescent="0.25">
      <c r="A9" s="110"/>
      <c r="B9" s="111" t="str">
        <f>"Fall "&amp;RIGHT('Summary &lt;Start Here&gt;'!A2,5)</f>
        <v>Fall -2026</v>
      </c>
      <c r="C9" s="106">
        <f>Fall!J2</f>
        <v>0.2</v>
      </c>
      <c r="D9" s="110"/>
      <c r="E9" s="110"/>
      <c r="F9" s="110"/>
      <c r="G9" s="110"/>
    </row>
    <row r="10" spans="1:7" x14ac:dyDescent="0.25">
      <c r="A10" s="110"/>
      <c r="B10" s="111" t="str">
        <f>"Sp "&amp;RIGHT('Summary &lt;Start Here&gt;'!A2,5)</f>
        <v>Sp -2026</v>
      </c>
      <c r="C10" s="106">
        <f>Spring!I2</f>
        <v>0.2</v>
      </c>
      <c r="D10" s="110"/>
      <c r="E10" s="110"/>
      <c r="F10" s="110"/>
      <c r="G10" s="110"/>
    </row>
    <row r="11" spans="1:7" x14ac:dyDescent="0.25">
      <c r="A11" s="110"/>
      <c r="B11" s="113" t="s">
        <v>37</v>
      </c>
      <c r="C11" s="114">
        <f>SUM(C8:C10)</f>
        <v>0.4</v>
      </c>
      <c r="D11" s="110"/>
      <c r="E11" s="110"/>
      <c r="F11" s="110"/>
      <c r="G11" s="110"/>
    </row>
  </sheetData>
  <sheetProtection algorithmName="SHA-512" hashValue="vtFNaquLw7diTK7GYyYZ2WYhGh6HPnbobG4B+2oUkmFgC43zGKPFyw03ObuXsBFBP4asA60xsrJ7IvI5BQscmA==" saltValue="NC2HDpvvLzfMKSvIyksgiw==" spinCount="100000" sheet="1" objects="1" scenarios="1" selectLockedCells="1" selectUnlockedCells="1"/>
  <mergeCells count="2">
    <mergeCell ref="B7:C7"/>
    <mergeCell ref="B5:G5"/>
  </mergeCells>
  <conditionalFormatting sqref="A2:C2">
    <cfRule type="containsBlanks" dxfId="7" priority="3">
      <formula>LEN(TRIM(A2))=0</formula>
    </cfRule>
  </conditionalFormatting>
  <conditionalFormatting sqref="B5:G5">
    <cfRule type="containsBlanks" dxfId="6" priority="1">
      <formula>LEN(TRIM(B5))=0</formula>
    </cfRule>
  </conditionalFormatting>
  <pageMargins left="0.2" right="0.2" top="0.4" bottom="0.5" header="0.3" footer="0.32"/>
  <pageSetup fitToHeight="2" orientation="landscape" r:id="rId1"/>
  <headerFooter>
    <oddFooter>&amp;L&amp;A&amp;R&amp;9&amp;P of &amp;N</oddFooter>
  </headerFooter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2"/>
  <sheetViews>
    <sheetView tabSelected="1" workbookViewId="0">
      <selection activeCell="N9" sqref="N9"/>
    </sheetView>
  </sheetViews>
  <sheetFormatPr defaultRowHeight="15" x14ac:dyDescent="0.25"/>
  <cols>
    <col min="1" max="1" width="12.5703125" customWidth="1"/>
    <col min="2" max="2" width="10.140625" customWidth="1"/>
    <col min="3" max="3" width="17.85546875" customWidth="1"/>
    <col min="4" max="4" width="12.5703125" customWidth="1"/>
    <col min="5" max="5" width="9.85546875" customWidth="1"/>
    <col min="6" max="6" width="11.85546875" customWidth="1"/>
    <col min="7" max="7" width="9.85546875" customWidth="1"/>
    <col min="8" max="8" width="7.7109375" customWidth="1"/>
    <col min="9" max="9" width="8.140625" customWidth="1"/>
    <col min="10" max="10" width="20.28515625" bestFit="1" customWidth="1"/>
    <col min="11" max="11" width="14.42578125" customWidth="1"/>
    <col min="13" max="13" width="15.42578125" customWidth="1"/>
    <col min="14" max="14" width="40" customWidth="1"/>
  </cols>
  <sheetData>
    <row r="1" spans="1:14" ht="30" x14ac:dyDescent="0.25">
      <c r="E1" s="87"/>
      <c r="F1" s="30" t="s">
        <v>1</v>
      </c>
      <c r="G1" s="162" t="s">
        <v>2</v>
      </c>
      <c r="H1" s="163"/>
      <c r="I1" s="164"/>
      <c r="J1" s="91" t="str">
        <f>'Summary &lt;Start Here&gt;'!C1</f>
        <v>-2026 FTEF Allocation</v>
      </c>
      <c r="K1" s="43" t="str">
        <f>"FTEF "&amp;F2&amp;" Adds"</f>
        <v>FTEF 2025-2026 Adds</v>
      </c>
      <c r="L1" s="32" t="s">
        <v>3</v>
      </c>
      <c r="M1" s="31" t="s">
        <v>4</v>
      </c>
    </row>
    <row r="2" spans="1:14" x14ac:dyDescent="0.25">
      <c r="F2" s="93" t="str">
        <f>'Summary &lt;Start Here&gt;'!A2</f>
        <v>2025-2026</v>
      </c>
      <c r="G2" s="165" t="str">
        <f>'Summary &lt;Start Here&gt;'!B2</f>
        <v>LIS</v>
      </c>
      <c r="H2" s="165"/>
      <c r="I2" s="165"/>
      <c r="J2" s="1">
        <f>'Summary &lt;Start Here&gt;'!C2</f>
        <v>0.4</v>
      </c>
      <c r="K2" s="1">
        <f>SUM(K7:K15)</f>
        <v>0.4</v>
      </c>
      <c r="L2" s="1">
        <f>SUM(L7:L15)</f>
        <v>8</v>
      </c>
      <c r="M2" s="3">
        <f>'Other Proposed Additions'!L2/K2</f>
        <v>0</v>
      </c>
    </row>
    <row r="3" spans="1:14" x14ac:dyDescent="0.25">
      <c r="C3" s="44"/>
      <c r="G3" s="76" t="s">
        <v>6</v>
      </c>
      <c r="H3" s="119"/>
      <c r="I3" s="119"/>
      <c r="J3" s="119"/>
      <c r="K3" s="68"/>
      <c r="L3" s="4"/>
      <c r="M3" s="4"/>
    </row>
    <row r="4" spans="1:14" x14ac:dyDescent="0.25">
      <c r="A4" t="s">
        <v>7</v>
      </c>
      <c r="B4" s="125" t="str">
        <f>'Summary &lt;Start Here&gt;'!B5:G5</f>
        <v>Jane Mckenna</v>
      </c>
      <c r="C4" s="125"/>
      <c r="D4" s="125"/>
      <c r="E4" s="125"/>
      <c r="F4" s="125"/>
      <c r="G4" s="125"/>
      <c r="J4" s="5"/>
      <c r="K4" s="5"/>
      <c r="L4" s="6"/>
      <c r="M4" s="6"/>
    </row>
    <row r="5" spans="1:14" x14ac:dyDescent="0.25">
      <c r="M5" s="7"/>
    </row>
    <row r="6" spans="1:14" ht="75" x14ac:dyDescent="0.25">
      <c r="A6" s="34" t="s">
        <v>38</v>
      </c>
      <c r="B6" s="33" t="s">
        <v>8</v>
      </c>
      <c r="C6" s="34" t="s">
        <v>39</v>
      </c>
      <c r="D6" s="35" t="s">
        <v>40</v>
      </c>
      <c r="E6" s="35" t="s">
        <v>11</v>
      </c>
      <c r="F6" s="35" t="s">
        <v>12</v>
      </c>
      <c r="G6" s="36" t="s">
        <v>13</v>
      </c>
      <c r="H6" s="35" t="s">
        <v>14</v>
      </c>
      <c r="I6" s="37" t="s">
        <v>15</v>
      </c>
      <c r="J6" s="35" t="s">
        <v>41</v>
      </c>
      <c r="K6" s="38" t="s">
        <v>17</v>
      </c>
      <c r="L6" s="39" t="s">
        <v>18</v>
      </c>
      <c r="M6" s="31" t="s">
        <v>4</v>
      </c>
      <c r="N6" s="89" t="s">
        <v>19</v>
      </c>
    </row>
    <row r="7" spans="1:14" x14ac:dyDescent="0.25">
      <c r="A7" s="29" t="s">
        <v>141</v>
      </c>
      <c r="B7" s="90" t="str">
        <f>$G$2</f>
        <v>LIS</v>
      </c>
      <c r="C7" s="23" t="s">
        <v>139</v>
      </c>
      <c r="D7" s="23" t="s">
        <v>142</v>
      </c>
      <c r="E7" s="23">
        <v>40</v>
      </c>
      <c r="F7" s="24">
        <v>40</v>
      </c>
      <c r="G7" s="23">
        <v>1</v>
      </c>
      <c r="H7" s="25">
        <f t="shared" ref="H7:H15" si="0">F7*G7</f>
        <v>40</v>
      </c>
      <c r="I7" s="26">
        <v>3</v>
      </c>
      <c r="J7" s="27">
        <v>3</v>
      </c>
      <c r="K7" s="10">
        <f t="shared" ref="K7:K15" si="1">G7*J7/15</f>
        <v>0.2</v>
      </c>
      <c r="L7" s="11">
        <f>(H7*I7*17.5)/525</f>
        <v>4</v>
      </c>
      <c r="M7" s="10">
        <f t="shared" ref="M7:M15" si="2">L7/K7</f>
        <v>20</v>
      </c>
      <c r="N7" s="95"/>
    </row>
    <row r="8" spans="1:14" x14ac:dyDescent="0.25">
      <c r="A8" s="29" t="s">
        <v>29</v>
      </c>
      <c r="B8" s="90" t="str">
        <f t="shared" ref="B8:B14" si="3">$G$2</f>
        <v>LIS</v>
      </c>
      <c r="C8" s="23" t="s">
        <v>139</v>
      </c>
      <c r="D8" s="23" t="s">
        <v>142</v>
      </c>
      <c r="E8" s="23">
        <v>40</v>
      </c>
      <c r="F8" s="24">
        <v>40</v>
      </c>
      <c r="G8" s="23">
        <v>1</v>
      </c>
      <c r="H8" s="25">
        <f t="shared" si="0"/>
        <v>40</v>
      </c>
      <c r="I8" s="26">
        <v>3</v>
      </c>
      <c r="J8" s="27">
        <v>3</v>
      </c>
      <c r="K8" s="10">
        <f t="shared" si="1"/>
        <v>0.2</v>
      </c>
      <c r="L8" s="11">
        <f t="shared" ref="L8:L15" si="4">(H8*I8*17.5)/525</f>
        <v>4</v>
      </c>
      <c r="M8" s="10">
        <f>L8/K8</f>
        <v>20</v>
      </c>
      <c r="N8" s="88"/>
    </row>
    <row r="9" spans="1:14" x14ac:dyDescent="0.25">
      <c r="A9" s="29"/>
      <c r="B9" s="90" t="str">
        <f t="shared" si="3"/>
        <v>LIS</v>
      </c>
      <c r="C9" s="23"/>
      <c r="D9" s="23"/>
      <c r="E9" s="23"/>
      <c r="F9" s="24"/>
      <c r="G9" s="23"/>
      <c r="H9" s="25">
        <f t="shared" si="0"/>
        <v>0</v>
      </c>
      <c r="I9" s="26"/>
      <c r="J9" s="27"/>
      <c r="K9" s="10">
        <f t="shared" si="1"/>
        <v>0</v>
      </c>
      <c r="L9" s="11">
        <f t="shared" si="4"/>
        <v>0</v>
      </c>
      <c r="M9" s="10" t="e">
        <f t="shared" si="2"/>
        <v>#DIV/0!</v>
      </c>
      <c r="N9" s="88"/>
    </row>
    <row r="10" spans="1:14" x14ac:dyDescent="0.25">
      <c r="A10" s="29"/>
      <c r="B10" s="90" t="str">
        <f t="shared" si="3"/>
        <v>LIS</v>
      </c>
      <c r="C10" s="23"/>
      <c r="D10" s="23"/>
      <c r="E10" s="23"/>
      <c r="F10" s="24"/>
      <c r="G10" s="23"/>
      <c r="H10" s="25">
        <f t="shared" si="0"/>
        <v>0</v>
      </c>
      <c r="I10" s="26"/>
      <c r="J10" s="27"/>
      <c r="K10" s="10">
        <f t="shared" si="1"/>
        <v>0</v>
      </c>
      <c r="L10" s="11">
        <f t="shared" si="4"/>
        <v>0</v>
      </c>
      <c r="M10" s="10" t="e">
        <f t="shared" si="2"/>
        <v>#DIV/0!</v>
      </c>
      <c r="N10" s="88"/>
    </row>
    <row r="11" spans="1:14" x14ac:dyDescent="0.25">
      <c r="A11" s="29"/>
      <c r="B11" s="90" t="str">
        <f t="shared" si="3"/>
        <v>LIS</v>
      </c>
      <c r="C11" s="29"/>
      <c r="D11" s="29"/>
      <c r="E11" s="23"/>
      <c r="F11" s="24"/>
      <c r="G11" s="23"/>
      <c r="H11" s="25">
        <f t="shared" si="0"/>
        <v>0</v>
      </c>
      <c r="I11" s="26"/>
      <c r="J11" s="27"/>
      <c r="K11" s="10">
        <f t="shared" si="1"/>
        <v>0</v>
      </c>
      <c r="L11" s="11">
        <f t="shared" si="4"/>
        <v>0</v>
      </c>
      <c r="M11" s="10" t="e">
        <f t="shared" si="2"/>
        <v>#DIV/0!</v>
      </c>
      <c r="N11" s="88"/>
    </row>
    <row r="12" spans="1:14" x14ac:dyDescent="0.25">
      <c r="A12" s="29"/>
      <c r="B12" s="90" t="str">
        <f t="shared" si="3"/>
        <v>LIS</v>
      </c>
      <c r="C12" s="23"/>
      <c r="D12" s="23"/>
      <c r="E12" s="23"/>
      <c r="F12" s="23"/>
      <c r="G12" s="23"/>
      <c r="H12" s="25">
        <f t="shared" si="0"/>
        <v>0</v>
      </c>
      <c r="I12" s="26"/>
      <c r="J12" s="26"/>
      <c r="K12" s="10">
        <f t="shared" si="1"/>
        <v>0</v>
      </c>
      <c r="L12" s="11">
        <f t="shared" si="4"/>
        <v>0</v>
      </c>
      <c r="M12" s="10" t="e">
        <f t="shared" si="2"/>
        <v>#DIV/0!</v>
      </c>
      <c r="N12" s="88"/>
    </row>
    <row r="13" spans="1:14" x14ac:dyDescent="0.25">
      <c r="A13" s="29"/>
      <c r="B13" s="90" t="str">
        <f t="shared" si="3"/>
        <v>LIS</v>
      </c>
      <c r="C13" s="23"/>
      <c r="D13" s="23"/>
      <c r="E13" s="23"/>
      <c r="F13" s="23"/>
      <c r="G13" s="23"/>
      <c r="H13" s="25">
        <f t="shared" si="0"/>
        <v>0</v>
      </c>
      <c r="I13" s="26"/>
      <c r="J13" s="26"/>
      <c r="K13" s="10">
        <f t="shared" si="1"/>
        <v>0</v>
      </c>
      <c r="L13" s="11">
        <f t="shared" si="4"/>
        <v>0</v>
      </c>
      <c r="M13" s="10" t="e">
        <f t="shared" si="2"/>
        <v>#DIV/0!</v>
      </c>
      <c r="N13" s="88"/>
    </row>
    <row r="14" spans="1:14" x14ac:dyDescent="0.25">
      <c r="A14" s="29"/>
      <c r="B14" s="90" t="str">
        <f t="shared" si="3"/>
        <v>LIS</v>
      </c>
      <c r="C14" s="23"/>
      <c r="D14" s="23"/>
      <c r="E14" s="23"/>
      <c r="F14" s="23"/>
      <c r="G14" s="23"/>
      <c r="H14" s="25">
        <f t="shared" si="0"/>
        <v>0</v>
      </c>
      <c r="I14" s="26"/>
      <c r="J14" s="26"/>
      <c r="K14" s="10">
        <f t="shared" si="1"/>
        <v>0</v>
      </c>
      <c r="L14" s="11">
        <f t="shared" si="4"/>
        <v>0</v>
      </c>
      <c r="M14" s="10" t="e">
        <f t="shared" si="2"/>
        <v>#DIV/0!</v>
      </c>
      <c r="N14" s="88"/>
    </row>
    <row r="15" spans="1:14" x14ac:dyDescent="0.25">
      <c r="A15" s="29"/>
      <c r="B15" s="90" t="str">
        <f>$G$2</f>
        <v>LIS</v>
      </c>
      <c r="C15" s="73"/>
      <c r="D15" s="73"/>
      <c r="E15" s="73"/>
      <c r="F15" s="73"/>
      <c r="G15" s="73"/>
      <c r="H15" s="25">
        <f t="shared" si="0"/>
        <v>0</v>
      </c>
      <c r="I15" s="73"/>
      <c r="J15" s="73"/>
      <c r="K15" s="10">
        <f t="shared" si="1"/>
        <v>0</v>
      </c>
      <c r="L15" s="11">
        <f t="shared" si="4"/>
        <v>0</v>
      </c>
      <c r="M15" s="10" t="e">
        <f t="shared" si="2"/>
        <v>#DIV/0!</v>
      </c>
      <c r="N15" s="88"/>
    </row>
    <row r="16" spans="1:14" x14ac:dyDescent="0.25">
      <c r="A16" s="166" t="s">
        <v>42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x14ac:dyDescent="0.2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</row>
    <row r="18" spans="1:14" x14ac:dyDescent="0.25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9"/>
    </row>
    <row r="19" spans="1:14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9"/>
    </row>
    <row r="20" spans="1:14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1:14" x14ac:dyDescent="0.25">
      <c r="A21" s="160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61"/>
    </row>
    <row r="22" spans="1:14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</sheetData>
  <sheetProtection password="D2AF" sheet="1" objects="1" scenarios="1" formatCells="0" insertRows="0" selectLockedCells="1"/>
  <mergeCells count="6">
    <mergeCell ref="A17:N21"/>
    <mergeCell ref="G1:I1"/>
    <mergeCell ref="G2:I2"/>
    <mergeCell ref="H3:J3"/>
    <mergeCell ref="A16:N16"/>
    <mergeCell ref="B4:G4"/>
  </mergeCells>
  <conditionalFormatting sqref="B4:G4">
    <cfRule type="containsBlanks" dxfId="5" priority="1">
      <formula>LEN(TRIM(B4))=0</formula>
    </cfRule>
  </conditionalFormatting>
  <conditionalFormatting sqref="G3">
    <cfRule type="expression" dxfId="4" priority="2">
      <formula>$G$2=0</formula>
    </cfRule>
  </conditionalFormatting>
  <pageMargins left="0.2" right="0.2" top="0.4" bottom="0.5" header="0.3" footer="0.32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0"/>
  <sheetViews>
    <sheetView workbookViewId="0">
      <selection activeCell="N12" sqref="N12"/>
    </sheetView>
  </sheetViews>
  <sheetFormatPr defaultRowHeight="15" x14ac:dyDescent="0.25"/>
  <cols>
    <col min="1" max="1" width="12.5703125" customWidth="1"/>
    <col min="2" max="2" width="10.140625" customWidth="1"/>
    <col min="3" max="3" width="17.85546875" customWidth="1"/>
    <col min="4" max="4" width="12.5703125" customWidth="1"/>
    <col min="5" max="5" width="9.85546875" customWidth="1"/>
    <col min="6" max="6" width="11.85546875" customWidth="1"/>
    <col min="7" max="7" width="9.85546875" customWidth="1"/>
    <col min="8" max="8" width="7.7109375" customWidth="1"/>
    <col min="9" max="9" width="8.140625" customWidth="1"/>
    <col min="10" max="10" width="20.28515625" bestFit="1" customWidth="1"/>
    <col min="11" max="11" width="14.42578125" customWidth="1"/>
    <col min="13" max="13" width="15.42578125" customWidth="1"/>
    <col min="14" max="14" width="40" customWidth="1"/>
  </cols>
  <sheetData>
    <row r="1" spans="1:14" ht="30" x14ac:dyDescent="0.25">
      <c r="E1" s="87"/>
      <c r="F1" s="30" t="s">
        <v>1</v>
      </c>
      <c r="G1" s="162" t="s">
        <v>2</v>
      </c>
      <c r="H1" s="163"/>
      <c r="I1" s="164"/>
      <c r="J1" s="91" t="str">
        <f>'Summary &lt;Start Here&gt;'!C1</f>
        <v>-2026 FTEF Allocation</v>
      </c>
      <c r="K1" s="43" t="str">
        <f>"FTEF "&amp;F2&amp;" Adds"</f>
        <v>FTEF 2025-2026 Adds</v>
      </c>
      <c r="L1" s="32" t="s">
        <v>3</v>
      </c>
      <c r="M1" s="31" t="s">
        <v>4</v>
      </c>
    </row>
    <row r="2" spans="1:14" x14ac:dyDescent="0.25">
      <c r="F2" s="93" t="str">
        <f>'Summary &lt;Start Here&gt;'!A2</f>
        <v>2025-2026</v>
      </c>
      <c r="G2" s="165" t="str">
        <f>'Summary &lt;Start Here&gt;'!B2</f>
        <v>LIS</v>
      </c>
      <c r="H2" s="165"/>
      <c r="I2" s="165"/>
      <c r="J2" s="1">
        <f>'Summary &lt;Start Here&gt;'!C2</f>
        <v>0.4</v>
      </c>
      <c r="K2" s="1">
        <f>SUM(K7:K15)</f>
        <v>0</v>
      </c>
      <c r="L2" s="1">
        <f>SUM(L7:L15)</f>
        <v>0</v>
      </c>
      <c r="M2" s="3" t="e">
        <f>'Other Proposed Additions'!L2/K2</f>
        <v>#DIV/0!</v>
      </c>
    </row>
    <row r="3" spans="1:14" ht="15" customHeight="1" x14ac:dyDescent="0.25">
      <c r="C3" s="44"/>
      <c r="G3" s="76" t="s">
        <v>6</v>
      </c>
      <c r="H3" s="119"/>
      <c r="I3" s="119"/>
      <c r="J3" s="119"/>
      <c r="K3" s="68"/>
      <c r="L3" s="4"/>
      <c r="M3" s="4"/>
    </row>
    <row r="4" spans="1:14" x14ac:dyDescent="0.25">
      <c r="A4" t="s">
        <v>7</v>
      </c>
      <c r="B4" s="125" t="str">
        <f>'Summary &lt;Start Here&gt;'!B5:G5</f>
        <v>Jane Mckenna</v>
      </c>
      <c r="C4" s="125"/>
      <c r="D4" s="125"/>
      <c r="E4" s="125"/>
      <c r="F4" s="125"/>
      <c r="G4" s="125"/>
      <c r="I4" s="9"/>
      <c r="J4" s="5"/>
      <c r="K4" s="5"/>
      <c r="L4" s="6"/>
      <c r="M4" s="6"/>
    </row>
    <row r="5" spans="1:14" x14ac:dyDescent="0.25">
      <c r="M5" s="7"/>
    </row>
    <row r="6" spans="1:14" ht="75" x14ac:dyDescent="0.25">
      <c r="A6" s="34" t="s">
        <v>43</v>
      </c>
      <c r="B6" s="33" t="s">
        <v>8</v>
      </c>
      <c r="C6" s="34" t="s">
        <v>39</v>
      </c>
      <c r="D6" s="35" t="s">
        <v>40</v>
      </c>
      <c r="E6" s="35" t="s">
        <v>11</v>
      </c>
      <c r="F6" s="35" t="s">
        <v>12</v>
      </c>
      <c r="G6" s="36" t="s">
        <v>13</v>
      </c>
      <c r="H6" s="35" t="s">
        <v>14</v>
      </c>
      <c r="I6" s="37" t="s">
        <v>15</v>
      </c>
      <c r="J6" s="35" t="s">
        <v>41</v>
      </c>
      <c r="K6" s="38" t="s">
        <v>17</v>
      </c>
      <c r="L6" s="39" t="s">
        <v>18</v>
      </c>
      <c r="M6" s="31" t="s">
        <v>4</v>
      </c>
      <c r="N6" s="89" t="s">
        <v>19</v>
      </c>
    </row>
    <row r="7" spans="1:14" ht="15" customHeight="1" x14ac:dyDescent="0.25">
      <c r="A7" s="29"/>
      <c r="B7" s="90" t="str">
        <f>$G$2</f>
        <v>LIS</v>
      </c>
      <c r="C7" s="23"/>
      <c r="D7" s="23"/>
      <c r="E7" s="23"/>
      <c r="F7" s="24"/>
      <c r="G7" s="23"/>
      <c r="H7" s="25">
        <f t="shared" ref="H7:H15" si="0">F7*G7</f>
        <v>0</v>
      </c>
      <c r="I7" s="26"/>
      <c r="J7" s="27"/>
      <c r="K7" s="10">
        <f t="shared" ref="K7:K15" si="1">G7*J7/15</f>
        <v>0</v>
      </c>
      <c r="L7" s="11">
        <f>(H7*I7*17.5)/525</f>
        <v>0</v>
      </c>
      <c r="M7" s="10" t="e">
        <f t="shared" ref="M7:M15" si="2">L7/K7</f>
        <v>#DIV/0!</v>
      </c>
      <c r="N7" s="95"/>
    </row>
    <row r="8" spans="1:14" x14ac:dyDescent="0.25">
      <c r="A8" s="29"/>
      <c r="B8" s="90" t="str">
        <f t="shared" ref="B8:B15" si="3">$G$2</f>
        <v>LIS</v>
      </c>
      <c r="C8" s="23"/>
      <c r="D8" s="23"/>
      <c r="E8" s="23"/>
      <c r="F8" s="24"/>
      <c r="G8" s="23"/>
      <c r="H8" s="25">
        <f t="shared" si="0"/>
        <v>0</v>
      </c>
      <c r="I8" s="26"/>
      <c r="J8" s="27"/>
      <c r="K8" s="10">
        <f t="shared" si="1"/>
        <v>0</v>
      </c>
      <c r="L8" s="11">
        <f t="shared" ref="L8:L15" si="4">(F8*G8*17.5)/525</f>
        <v>0</v>
      </c>
      <c r="M8" s="10" t="e">
        <f t="shared" si="2"/>
        <v>#DIV/0!</v>
      </c>
      <c r="N8" s="88"/>
    </row>
    <row r="9" spans="1:14" x14ac:dyDescent="0.25">
      <c r="A9" s="29"/>
      <c r="B9" s="90" t="str">
        <f t="shared" si="3"/>
        <v>LIS</v>
      </c>
      <c r="C9" s="23"/>
      <c r="D9" s="23"/>
      <c r="E9" s="23"/>
      <c r="F9" s="24"/>
      <c r="G9" s="23"/>
      <c r="H9" s="25">
        <f t="shared" si="0"/>
        <v>0</v>
      </c>
      <c r="I9" s="26"/>
      <c r="J9" s="27"/>
      <c r="K9" s="10">
        <f t="shared" si="1"/>
        <v>0</v>
      </c>
      <c r="L9" s="11">
        <f t="shared" si="4"/>
        <v>0</v>
      </c>
      <c r="M9" s="10" t="e">
        <f t="shared" si="2"/>
        <v>#DIV/0!</v>
      </c>
      <c r="N9" s="88"/>
    </row>
    <row r="10" spans="1:14" ht="15" customHeight="1" x14ac:dyDescent="0.25">
      <c r="A10" s="29"/>
      <c r="B10" s="90" t="str">
        <f t="shared" si="3"/>
        <v>LIS</v>
      </c>
      <c r="C10" s="23"/>
      <c r="D10" s="23"/>
      <c r="E10" s="23"/>
      <c r="F10" s="24"/>
      <c r="G10" s="23"/>
      <c r="H10" s="25">
        <f t="shared" si="0"/>
        <v>0</v>
      </c>
      <c r="I10" s="26"/>
      <c r="J10" s="27"/>
      <c r="K10" s="10">
        <f t="shared" si="1"/>
        <v>0</v>
      </c>
      <c r="L10" s="11">
        <f t="shared" si="4"/>
        <v>0</v>
      </c>
      <c r="M10" s="10" t="e">
        <f t="shared" si="2"/>
        <v>#DIV/0!</v>
      </c>
      <c r="N10" s="88"/>
    </row>
    <row r="11" spans="1:14" ht="15" customHeight="1" x14ac:dyDescent="0.25">
      <c r="A11" s="29"/>
      <c r="B11" s="90" t="str">
        <f t="shared" si="3"/>
        <v>LIS</v>
      </c>
      <c r="C11" s="29"/>
      <c r="D11" s="29"/>
      <c r="E11" s="23"/>
      <c r="F11" s="24"/>
      <c r="G11" s="23"/>
      <c r="H11" s="25">
        <f t="shared" si="0"/>
        <v>0</v>
      </c>
      <c r="I11" s="26"/>
      <c r="J11" s="27"/>
      <c r="K11" s="10">
        <f t="shared" si="1"/>
        <v>0</v>
      </c>
      <c r="L11" s="11">
        <f t="shared" si="4"/>
        <v>0</v>
      </c>
      <c r="M11" s="10" t="e">
        <f t="shared" si="2"/>
        <v>#DIV/0!</v>
      </c>
      <c r="N11" s="88"/>
    </row>
    <row r="12" spans="1:14" x14ac:dyDescent="0.25">
      <c r="A12" s="29"/>
      <c r="B12" s="90" t="str">
        <f t="shared" si="3"/>
        <v>LIS</v>
      </c>
      <c r="C12" s="23"/>
      <c r="D12" s="23"/>
      <c r="E12" s="23"/>
      <c r="F12" s="23"/>
      <c r="G12" s="23"/>
      <c r="H12" s="25">
        <f t="shared" si="0"/>
        <v>0</v>
      </c>
      <c r="I12" s="26"/>
      <c r="J12" s="26"/>
      <c r="K12" s="10">
        <f t="shared" si="1"/>
        <v>0</v>
      </c>
      <c r="L12" s="11">
        <f t="shared" si="4"/>
        <v>0</v>
      </c>
      <c r="M12" s="10" t="e">
        <f t="shared" si="2"/>
        <v>#DIV/0!</v>
      </c>
      <c r="N12" s="88"/>
    </row>
    <row r="13" spans="1:14" ht="15" customHeight="1" x14ac:dyDescent="0.25">
      <c r="A13" s="29"/>
      <c r="B13" s="90" t="str">
        <f t="shared" si="3"/>
        <v>LIS</v>
      </c>
      <c r="C13" s="23"/>
      <c r="D13" s="23"/>
      <c r="E13" s="23"/>
      <c r="F13" s="23"/>
      <c r="G13" s="23"/>
      <c r="H13" s="25">
        <f t="shared" si="0"/>
        <v>0</v>
      </c>
      <c r="I13" s="26"/>
      <c r="J13" s="26"/>
      <c r="K13" s="10">
        <f t="shared" si="1"/>
        <v>0</v>
      </c>
      <c r="L13" s="11">
        <f t="shared" si="4"/>
        <v>0</v>
      </c>
      <c r="M13" s="10" t="e">
        <f t="shared" si="2"/>
        <v>#DIV/0!</v>
      </c>
      <c r="N13" s="88"/>
    </row>
    <row r="14" spans="1:14" x14ac:dyDescent="0.25">
      <c r="A14" s="29"/>
      <c r="B14" s="90" t="str">
        <f t="shared" si="3"/>
        <v>LIS</v>
      </c>
      <c r="C14" s="23"/>
      <c r="D14" s="23"/>
      <c r="E14" s="23"/>
      <c r="F14" s="23"/>
      <c r="G14" s="23"/>
      <c r="H14" s="25">
        <f t="shared" si="0"/>
        <v>0</v>
      </c>
      <c r="I14" s="26"/>
      <c r="J14" s="26"/>
      <c r="K14" s="10">
        <f t="shared" si="1"/>
        <v>0</v>
      </c>
      <c r="L14" s="11">
        <f t="shared" si="4"/>
        <v>0</v>
      </c>
      <c r="M14" s="10" t="e">
        <f t="shared" si="2"/>
        <v>#DIV/0!</v>
      </c>
      <c r="N14" s="88"/>
    </row>
    <row r="15" spans="1:14" x14ac:dyDescent="0.25">
      <c r="A15" s="29"/>
      <c r="B15" s="90" t="str">
        <f t="shared" si="3"/>
        <v>LIS</v>
      </c>
      <c r="C15" s="73"/>
      <c r="D15" s="73"/>
      <c r="E15" s="73"/>
      <c r="F15" s="73"/>
      <c r="G15" s="73"/>
      <c r="H15" s="25">
        <f t="shared" si="0"/>
        <v>0</v>
      </c>
      <c r="I15" s="73"/>
      <c r="J15" s="73"/>
      <c r="K15" s="10">
        <f t="shared" si="1"/>
        <v>0</v>
      </c>
      <c r="L15" s="11">
        <f t="shared" si="4"/>
        <v>0</v>
      </c>
      <c r="M15" s="10" t="e">
        <f t="shared" si="2"/>
        <v>#DIV/0!</v>
      </c>
      <c r="N15" s="88"/>
    </row>
    <row r="16" spans="1:14" ht="15" customHeight="1" x14ac:dyDescent="0.25">
      <c r="A16" s="166" t="s">
        <v>42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x14ac:dyDescent="0.2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</row>
    <row r="18" spans="1:14" ht="15.75" customHeight="1" x14ac:dyDescent="0.25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9"/>
    </row>
    <row r="19" spans="1:14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9"/>
    </row>
    <row r="20" spans="1:14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1:14" ht="15.75" customHeight="1" x14ac:dyDescent="0.25">
      <c r="A21" s="160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61"/>
    </row>
    <row r="22" spans="1:14" ht="15.75" customHeight="1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4" spans="1:14" ht="15.75" customHeight="1" x14ac:dyDescent="0.25"/>
    <row r="27" spans="1:14" ht="15.75" customHeight="1" x14ac:dyDescent="0.25"/>
    <row r="30" spans="1:14" ht="15.75" customHeight="1" x14ac:dyDescent="0.25"/>
  </sheetData>
  <sheetProtection password="D2AF" sheet="1" objects="1" scenarios="1" formatCells="0" insertRows="0" selectLockedCells="1"/>
  <mergeCells count="6">
    <mergeCell ref="A17:N21"/>
    <mergeCell ref="A16:N16"/>
    <mergeCell ref="G1:I1"/>
    <mergeCell ref="G2:I2"/>
    <mergeCell ref="H3:J3"/>
    <mergeCell ref="B4:G4"/>
  </mergeCells>
  <conditionalFormatting sqref="B4:G4">
    <cfRule type="containsBlanks" dxfId="3" priority="1">
      <formula>LEN(TRIM(B4))=0</formula>
    </cfRule>
  </conditionalFormatting>
  <conditionalFormatting sqref="G3">
    <cfRule type="expression" dxfId="2" priority="2">
      <formula>$G$2=0</formula>
    </cfRule>
  </conditionalFormatting>
  <pageMargins left="0.2" right="0.2" top="0.4" bottom="0.5" header="0.3" footer="0.32"/>
  <pageSetup scale="67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1"/>
  <sheetViews>
    <sheetView topLeftCell="E1" zoomScale="90" zoomScaleNormal="90" workbookViewId="0">
      <pane ySplit="6" topLeftCell="A7" activePane="bottomLeft" state="frozen"/>
      <selection activeCell="M12" sqref="M12"/>
      <selection pane="bottomLeft" activeCell="N12" sqref="N12"/>
    </sheetView>
  </sheetViews>
  <sheetFormatPr defaultColWidth="9.140625" defaultRowHeight="15" x14ac:dyDescent="0.25"/>
  <cols>
    <col min="1" max="1" width="12.5703125" customWidth="1"/>
    <col min="2" max="2" width="10.140625" customWidth="1"/>
    <col min="3" max="3" width="17.85546875" customWidth="1"/>
    <col min="4" max="4" width="12.5703125" customWidth="1"/>
    <col min="5" max="5" width="9.85546875" customWidth="1"/>
    <col min="6" max="6" width="11.85546875" customWidth="1"/>
    <col min="7" max="7" width="9.85546875" customWidth="1"/>
    <col min="8" max="8" width="7.7109375" customWidth="1"/>
    <col min="9" max="9" width="8.140625" customWidth="1"/>
    <col min="10" max="10" width="20.28515625" bestFit="1" customWidth="1"/>
    <col min="11" max="11" width="14.42578125" customWidth="1"/>
    <col min="13" max="13" width="15.42578125" customWidth="1"/>
    <col min="14" max="14" width="40" customWidth="1"/>
  </cols>
  <sheetData>
    <row r="1" spans="1:14" ht="30" customHeight="1" x14ac:dyDescent="0.25">
      <c r="F1" s="30" t="s">
        <v>1</v>
      </c>
      <c r="G1" s="162" t="s">
        <v>2</v>
      </c>
      <c r="H1" s="163"/>
      <c r="I1" s="164"/>
      <c r="J1" s="36" t="str">
        <f>'Summary &lt;Start Here&gt;'!C1</f>
        <v>-2026 FTEF Allocation</v>
      </c>
      <c r="K1" s="43" t="str">
        <f>"FTEF "&amp;F2&amp;" Adds"</f>
        <v>FTEF 2025-2026 Adds</v>
      </c>
      <c r="L1" s="32" t="s">
        <v>3</v>
      </c>
      <c r="M1" s="31" t="s">
        <v>4</v>
      </c>
    </row>
    <row r="2" spans="1:14" x14ac:dyDescent="0.25">
      <c r="F2" s="93" t="str">
        <f>'Summary &lt;Start Here&gt;'!A2</f>
        <v>2025-2026</v>
      </c>
      <c r="G2" s="165" t="str">
        <f>'Summary &lt;Start Here&gt;'!B2</f>
        <v>LIS</v>
      </c>
      <c r="H2" s="165"/>
      <c r="I2" s="165"/>
      <c r="J2" s="1">
        <f>'Summary &lt;Start Here&gt;'!C2</f>
        <v>0.4</v>
      </c>
      <c r="K2" s="1">
        <f>SUM(K7:K15)</f>
        <v>0</v>
      </c>
      <c r="L2" s="1">
        <f>SUM(L7:L15)</f>
        <v>0</v>
      </c>
      <c r="M2" s="3" t="e">
        <f>'Other Proposed Additions'!L2/K2</f>
        <v>#DIV/0!</v>
      </c>
    </row>
    <row r="3" spans="1:14" ht="19.5" customHeight="1" x14ac:dyDescent="0.25">
      <c r="C3" s="44"/>
      <c r="G3" s="76" t="s">
        <v>6</v>
      </c>
      <c r="H3" s="119"/>
      <c r="I3" s="119"/>
      <c r="J3" s="119"/>
      <c r="K3" s="68"/>
      <c r="L3" s="4"/>
      <c r="M3" s="4"/>
    </row>
    <row r="4" spans="1:14" ht="19.5" customHeight="1" x14ac:dyDescent="0.25">
      <c r="A4" t="s">
        <v>7</v>
      </c>
      <c r="B4" s="125" t="str">
        <f>'Summary &lt;Start Here&gt;'!B5:G5</f>
        <v>Jane Mckenna</v>
      </c>
      <c r="C4" s="125"/>
      <c r="D4" s="125"/>
      <c r="E4" s="125"/>
      <c r="F4" s="125"/>
      <c r="G4" s="125"/>
      <c r="I4" s="9"/>
      <c r="J4" s="5"/>
      <c r="K4" s="5"/>
      <c r="L4" s="6"/>
      <c r="M4" s="6"/>
    </row>
    <row r="5" spans="1:14" ht="16.5" customHeight="1" x14ac:dyDescent="0.25">
      <c r="M5" s="7"/>
    </row>
    <row r="6" spans="1:14" ht="80.45" customHeight="1" x14ac:dyDescent="0.25">
      <c r="A6" s="33" t="s">
        <v>0</v>
      </c>
      <c r="B6" s="33" t="s">
        <v>8</v>
      </c>
      <c r="C6" s="34" t="s">
        <v>39</v>
      </c>
      <c r="D6" s="35" t="s">
        <v>40</v>
      </c>
      <c r="E6" s="35" t="s">
        <v>11</v>
      </c>
      <c r="F6" s="35" t="s">
        <v>12</v>
      </c>
      <c r="G6" s="36" t="s">
        <v>13</v>
      </c>
      <c r="H6" s="35" t="s">
        <v>14</v>
      </c>
      <c r="I6" s="37" t="s">
        <v>15</v>
      </c>
      <c r="J6" s="35" t="s">
        <v>41</v>
      </c>
      <c r="K6" s="38" t="s">
        <v>17</v>
      </c>
      <c r="L6" s="39" t="s">
        <v>18</v>
      </c>
      <c r="M6" s="31" t="s">
        <v>4</v>
      </c>
      <c r="N6" s="89" t="s">
        <v>19</v>
      </c>
    </row>
    <row r="7" spans="1:14" ht="15.75" customHeight="1" x14ac:dyDescent="0.25">
      <c r="A7" s="29"/>
      <c r="B7" s="90" t="str">
        <f>$G$2</f>
        <v>LIS</v>
      </c>
      <c r="C7" s="23"/>
      <c r="D7" s="23"/>
      <c r="E7" s="23"/>
      <c r="F7" s="24"/>
      <c r="G7" s="23"/>
      <c r="H7" s="25">
        <f t="shared" ref="H7" si="0">F7*G7</f>
        <v>0</v>
      </c>
      <c r="I7" s="26"/>
      <c r="J7" s="27"/>
      <c r="K7" s="10">
        <f t="shared" ref="K7" si="1">G7*J7/15</f>
        <v>0</v>
      </c>
      <c r="L7" s="11">
        <f>(H7*I7*17.5)/525</f>
        <v>0</v>
      </c>
      <c r="M7" s="10" t="e">
        <f t="shared" ref="M7" si="2">L7/K7</f>
        <v>#DIV/0!</v>
      </c>
      <c r="N7" s="95"/>
    </row>
    <row r="8" spans="1:14" ht="15.75" customHeight="1" x14ac:dyDescent="0.25">
      <c r="A8" s="29"/>
      <c r="B8" s="90" t="str">
        <f t="shared" ref="B8:B15" si="3">$G$2</f>
        <v>LIS</v>
      </c>
      <c r="C8" s="23"/>
      <c r="D8" s="23"/>
      <c r="E8" s="23"/>
      <c r="F8" s="24"/>
      <c r="G8" s="23"/>
      <c r="H8" s="25">
        <f t="shared" ref="H8:H15" si="4">F8*G8</f>
        <v>0</v>
      </c>
      <c r="I8" s="26"/>
      <c r="J8" s="27"/>
      <c r="K8" s="10">
        <f t="shared" ref="K8:K15" si="5">G8*J8/15</f>
        <v>0</v>
      </c>
      <c r="L8" s="11">
        <f t="shared" ref="L8:L15" si="6">(F8*G8*17.5)/525</f>
        <v>0</v>
      </c>
      <c r="M8" s="10" t="e">
        <f t="shared" ref="M8:M15" si="7">L8/K8</f>
        <v>#DIV/0!</v>
      </c>
      <c r="N8" s="88"/>
    </row>
    <row r="9" spans="1:14" ht="15.75" customHeight="1" x14ac:dyDescent="0.25">
      <c r="A9" s="29"/>
      <c r="B9" s="90" t="str">
        <f t="shared" si="3"/>
        <v>LIS</v>
      </c>
      <c r="C9" s="23"/>
      <c r="D9" s="23"/>
      <c r="E9" s="23"/>
      <c r="F9" s="24"/>
      <c r="G9" s="23"/>
      <c r="H9" s="25">
        <f t="shared" si="4"/>
        <v>0</v>
      </c>
      <c r="I9" s="26"/>
      <c r="J9" s="27"/>
      <c r="K9" s="10">
        <f t="shared" si="5"/>
        <v>0</v>
      </c>
      <c r="L9" s="11">
        <f t="shared" si="6"/>
        <v>0</v>
      </c>
      <c r="M9" s="10" t="e">
        <f t="shared" si="7"/>
        <v>#DIV/0!</v>
      </c>
      <c r="N9" s="88"/>
    </row>
    <row r="10" spans="1:14" ht="15.75" customHeight="1" x14ac:dyDescent="0.25">
      <c r="A10" s="29"/>
      <c r="B10" s="90" t="str">
        <f t="shared" si="3"/>
        <v>LIS</v>
      </c>
      <c r="C10" s="23"/>
      <c r="D10" s="23"/>
      <c r="E10" s="23"/>
      <c r="F10" s="24"/>
      <c r="G10" s="23"/>
      <c r="H10" s="25">
        <f t="shared" si="4"/>
        <v>0</v>
      </c>
      <c r="I10" s="26"/>
      <c r="J10" s="27"/>
      <c r="K10" s="10">
        <f t="shared" si="5"/>
        <v>0</v>
      </c>
      <c r="L10" s="11">
        <f t="shared" si="6"/>
        <v>0</v>
      </c>
      <c r="M10" s="10" t="e">
        <f t="shared" si="7"/>
        <v>#DIV/0!</v>
      </c>
      <c r="N10" s="88"/>
    </row>
    <row r="11" spans="1:14" ht="15.75" customHeight="1" x14ac:dyDescent="0.25">
      <c r="A11" s="29"/>
      <c r="B11" s="90" t="str">
        <f t="shared" si="3"/>
        <v>LIS</v>
      </c>
      <c r="C11" s="29"/>
      <c r="D11" s="29"/>
      <c r="E11" s="23"/>
      <c r="F11" s="24"/>
      <c r="G11" s="23"/>
      <c r="H11" s="25">
        <f t="shared" si="4"/>
        <v>0</v>
      </c>
      <c r="I11" s="26"/>
      <c r="J11" s="27"/>
      <c r="K11" s="10">
        <f t="shared" si="5"/>
        <v>0</v>
      </c>
      <c r="L11" s="11">
        <f t="shared" si="6"/>
        <v>0</v>
      </c>
      <c r="M11" s="10" t="e">
        <f t="shared" si="7"/>
        <v>#DIV/0!</v>
      </c>
      <c r="N11" s="88"/>
    </row>
    <row r="12" spans="1:14" ht="15.75" customHeight="1" x14ac:dyDescent="0.25">
      <c r="A12" s="29"/>
      <c r="B12" s="90" t="str">
        <f t="shared" si="3"/>
        <v>LIS</v>
      </c>
      <c r="C12" s="23"/>
      <c r="D12" s="23"/>
      <c r="E12" s="23"/>
      <c r="F12" s="23"/>
      <c r="G12" s="23"/>
      <c r="H12" s="25">
        <f t="shared" si="4"/>
        <v>0</v>
      </c>
      <c r="I12" s="26"/>
      <c r="J12" s="26"/>
      <c r="K12" s="10">
        <f t="shared" si="5"/>
        <v>0</v>
      </c>
      <c r="L12" s="11">
        <f t="shared" si="6"/>
        <v>0</v>
      </c>
      <c r="M12" s="10" t="e">
        <f t="shared" si="7"/>
        <v>#DIV/0!</v>
      </c>
      <c r="N12" s="88"/>
    </row>
    <row r="13" spans="1:14" ht="15.75" customHeight="1" x14ac:dyDescent="0.25">
      <c r="A13" s="29"/>
      <c r="B13" s="90" t="str">
        <f t="shared" si="3"/>
        <v>LIS</v>
      </c>
      <c r="C13" s="23"/>
      <c r="D13" s="23"/>
      <c r="E13" s="23"/>
      <c r="F13" s="23"/>
      <c r="G13" s="23"/>
      <c r="H13" s="25">
        <f t="shared" si="4"/>
        <v>0</v>
      </c>
      <c r="I13" s="26"/>
      <c r="J13" s="26"/>
      <c r="K13" s="10">
        <f t="shared" si="5"/>
        <v>0</v>
      </c>
      <c r="L13" s="11">
        <f t="shared" si="6"/>
        <v>0</v>
      </c>
      <c r="M13" s="10" t="e">
        <f t="shared" si="7"/>
        <v>#DIV/0!</v>
      </c>
      <c r="N13" s="88"/>
    </row>
    <row r="14" spans="1:14" ht="15.75" customHeight="1" x14ac:dyDescent="0.25">
      <c r="A14" s="29"/>
      <c r="B14" s="90" t="str">
        <f t="shared" si="3"/>
        <v>LIS</v>
      </c>
      <c r="C14" s="23"/>
      <c r="D14" s="23"/>
      <c r="E14" s="23"/>
      <c r="F14" s="23"/>
      <c r="G14" s="23"/>
      <c r="H14" s="25">
        <f t="shared" si="4"/>
        <v>0</v>
      </c>
      <c r="I14" s="26"/>
      <c r="J14" s="26"/>
      <c r="K14" s="10">
        <f t="shared" si="5"/>
        <v>0</v>
      </c>
      <c r="L14" s="11">
        <f t="shared" si="6"/>
        <v>0</v>
      </c>
      <c r="M14" s="10" t="e">
        <f t="shared" si="7"/>
        <v>#DIV/0!</v>
      </c>
      <c r="N14" s="88"/>
    </row>
    <row r="15" spans="1:14" ht="15.75" customHeight="1" x14ac:dyDescent="0.25">
      <c r="A15" s="29"/>
      <c r="B15" s="90" t="str">
        <f t="shared" si="3"/>
        <v>LIS</v>
      </c>
      <c r="C15" s="73"/>
      <c r="D15" s="73"/>
      <c r="E15" s="73"/>
      <c r="F15" s="73"/>
      <c r="G15" s="73"/>
      <c r="H15" s="25">
        <f t="shared" si="4"/>
        <v>0</v>
      </c>
      <c r="I15" s="73"/>
      <c r="J15" s="73"/>
      <c r="K15" s="10">
        <f t="shared" si="5"/>
        <v>0</v>
      </c>
      <c r="L15" s="11">
        <f t="shared" si="6"/>
        <v>0</v>
      </c>
      <c r="M15" s="10" t="e">
        <f t="shared" si="7"/>
        <v>#DIV/0!</v>
      </c>
      <c r="N15" s="88"/>
    </row>
    <row r="16" spans="1:14" ht="18.75" customHeight="1" x14ac:dyDescent="0.25">
      <c r="A16" s="166" t="s">
        <v>42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5" customHeight="1" x14ac:dyDescent="0.2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</row>
    <row r="18" spans="1:14" x14ac:dyDescent="0.25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9"/>
    </row>
    <row r="19" spans="1:14" ht="15.75" customHeight="1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9"/>
    </row>
    <row r="20" spans="1:14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1:14" x14ac:dyDescent="0.25">
      <c r="A21" s="160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61"/>
    </row>
    <row r="22" spans="1:14" ht="15.75" customHeight="1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4" ht="15.75" customHeight="1" x14ac:dyDescent="0.25"/>
    <row r="25" spans="1:14" ht="15.75" customHeight="1" x14ac:dyDescent="0.25"/>
    <row r="28" spans="1:14" ht="15.75" customHeight="1" x14ac:dyDescent="0.25"/>
    <row r="31" spans="1:14" ht="15.75" customHeight="1" x14ac:dyDescent="0.25"/>
  </sheetData>
  <sheetProtection password="D2AF" sheet="1" objects="1" scenarios="1" formatCells="0" insertRows="0" selectLockedCells="1"/>
  <mergeCells count="6">
    <mergeCell ref="A16:N16"/>
    <mergeCell ref="A17:N21"/>
    <mergeCell ref="G1:I1"/>
    <mergeCell ref="G2:I2"/>
    <mergeCell ref="H3:J3"/>
    <mergeCell ref="B4:G4"/>
  </mergeCells>
  <conditionalFormatting sqref="B4:G4">
    <cfRule type="containsBlanks" dxfId="1" priority="1">
      <formula>LEN(TRIM(B4))=0</formula>
    </cfRule>
  </conditionalFormatting>
  <conditionalFormatting sqref="G3">
    <cfRule type="expression" dxfId="0" priority="2">
      <formula>$G$2=0</formula>
    </cfRule>
  </conditionalFormatting>
  <pageMargins left="0.2" right="0.2" top="0.4" bottom="0.5" header="0.3" footer="0.32"/>
  <pageSetup scale="67" orientation="landscape" r:id="rId1"/>
  <customProperties>
    <customPr name="LastActive" r:id="rId2"/>
  </customProperties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activeCell="J28" sqref="J28"/>
    </sheetView>
  </sheetViews>
  <sheetFormatPr defaultRowHeight="15" x14ac:dyDescent="0.25"/>
  <cols>
    <col min="1" max="1" width="15.42578125" bestFit="1" customWidth="1"/>
    <col min="2" max="9" width="8.85546875" customWidth="1"/>
  </cols>
  <sheetData>
    <row r="1" spans="1:9" ht="18" customHeight="1" thickBot="1" x14ac:dyDescent="0.3">
      <c r="B1" s="44" t="s">
        <v>44</v>
      </c>
      <c r="C1" s="44" t="s">
        <v>44</v>
      </c>
      <c r="D1" s="44" t="s">
        <v>45</v>
      </c>
      <c r="E1" s="44" t="s">
        <v>45</v>
      </c>
      <c r="F1" s="44" t="s">
        <v>45</v>
      </c>
      <c r="G1" s="44" t="s">
        <v>46</v>
      </c>
      <c r="H1" s="44" t="s">
        <v>46</v>
      </c>
      <c r="I1" s="44" t="s">
        <v>47</v>
      </c>
    </row>
    <row r="2" spans="1:9" ht="18" customHeight="1" x14ac:dyDescent="0.25">
      <c r="B2" s="193" t="s">
        <v>48</v>
      </c>
      <c r="C2" s="193" t="s">
        <v>49</v>
      </c>
      <c r="D2" s="193" t="s">
        <v>50</v>
      </c>
      <c r="E2" s="193" t="s">
        <v>51</v>
      </c>
      <c r="F2" s="193" t="s">
        <v>52</v>
      </c>
      <c r="G2" s="193" t="s">
        <v>53</v>
      </c>
      <c r="H2" s="193" t="s">
        <v>54</v>
      </c>
      <c r="I2" s="195" t="s">
        <v>55</v>
      </c>
    </row>
    <row r="3" spans="1:9" ht="18" customHeight="1" thickBot="1" x14ac:dyDescent="0.3">
      <c r="B3" s="194"/>
      <c r="C3" s="199"/>
      <c r="D3" s="200"/>
      <c r="E3" s="194"/>
      <c r="F3" s="194"/>
      <c r="G3" s="194"/>
      <c r="H3" s="194"/>
      <c r="I3" s="196"/>
    </row>
    <row r="4" spans="1:9" x14ac:dyDescent="0.25">
      <c r="B4" s="45"/>
      <c r="C4" s="45"/>
      <c r="D4" s="45"/>
    </row>
    <row r="5" spans="1:9" x14ac:dyDescent="0.25">
      <c r="A5" s="46" t="s">
        <v>56</v>
      </c>
      <c r="B5" s="62"/>
      <c r="C5" s="62"/>
      <c r="D5" s="62"/>
      <c r="E5" s="63"/>
      <c r="F5" s="63"/>
      <c r="G5" s="63"/>
      <c r="H5" s="63"/>
      <c r="I5" s="63"/>
    </row>
    <row r="6" spans="1:9" x14ac:dyDescent="0.25">
      <c r="A6" s="60" t="s">
        <v>57</v>
      </c>
      <c r="B6" s="197" t="s">
        <v>58</v>
      </c>
      <c r="C6" s="197" t="s">
        <v>59</v>
      </c>
      <c r="D6" s="197" t="s">
        <v>60</v>
      </c>
      <c r="E6" s="177" t="s">
        <v>61</v>
      </c>
      <c r="F6" s="197" t="s">
        <v>62</v>
      </c>
      <c r="G6" s="197" t="s">
        <v>63</v>
      </c>
      <c r="H6" s="170" t="s">
        <v>64</v>
      </c>
      <c r="I6" s="170" t="s">
        <v>65</v>
      </c>
    </row>
    <row r="7" spans="1:9" x14ac:dyDescent="0.25">
      <c r="A7" s="47" t="s">
        <v>66</v>
      </c>
      <c r="B7" s="184"/>
      <c r="C7" s="197"/>
      <c r="D7" s="197"/>
      <c r="E7" s="177"/>
      <c r="F7" s="184"/>
      <c r="G7" s="184"/>
      <c r="H7" s="170"/>
      <c r="I7" s="170"/>
    </row>
    <row r="8" spans="1:9" x14ac:dyDescent="0.25">
      <c r="A8" s="47" t="s">
        <v>67</v>
      </c>
      <c r="B8" s="185"/>
      <c r="C8" s="197"/>
      <c r="D8" s="197"/>
      <c r="E8" s="177"/>
      <c r="F8" s="185"/>
      <c r="G8" s="185"/>
      <c r="H8" s="170"/>
      <c r="I8" s="170"/>
    </row>
    <row r="9" spans="1:9" x14ac:dyDescent="0.25">
      <c r="A9" s="47" t="s">
        <v>68</v>
      </c>
      <c r="B9" s="190" t="s">
        <v>69</v>
      </c>
      <c r="C9" s="197"/>
      <c r="D9" s="197"/>
      <c r="E9" s="178"/>
      <c r="F9" s="190" t="s">
        <v>70</v>
      </c>
      <c r="G9" s="190" t="s">
        <v>71</v>
      </c>
      <c r="H9" s="171"/>
      <c r="I9" s="170"/>
    </row>
    <row r="10" spans="1:9" x14ac:dyDescent="0.25">
      <c r="A10" s="47" t="s">
        <v>72</v>
      </c>
      <c r="B10" s="191"/>
      <c r="C10" s="197"/>
      <c r="D10" s="197"/>
      <c r="E10" s="176" t="s">
        <v>73</v>
      </c>
      <c r="F10" s="191"/>
      <c r="G10" s="191"/>
      <c r="H10" s="169" t="s">
        <v>73</v>
      </c>
      <c r="I10" s="171"/>
    </row>
    <row r="11" spans="1:9" x14ac:dyDescent="0.25">
      <c r="A11" s="47" t="s">
        <v>74</v>
      </c>
      <c r="B11" s="192"/>
      <c r="C11" s="198"/>
      <c r="D11" s="197"/>
      <c r="E11" s="177"/>
      <c r="F11" s="192"/>
      <c r="G11" s="192"/>
      <c r="H11" s="170"/>
      <c r="I11" s="48"/>
    </row>
    <row r="12" spans="1:9" x14ac:dyDescent="0.25">
      <c r="A12" s="47" t="s">
        <v>75</v>
      </c>
      <c r="B12" s="190" t="s">
        <v>76</v>
      </c>
      <c r="C12" s="51"/>
      <c r="D12" s="197"/>
      <c r="E12" s="177"/>
      <c r="F12" s="190" t="s">
        <v>77</v>
      </c>
      <c r="G12" s="190" t="s">
        <v>78</v>
      </c>
      <c r="H12" s="170"/>
      <c r="I12" s="48"/>
    </row>
    <row r="13" spans="1:9" x14ac:dyDescent="0.25">
      <c r="A13" s="47" t="s">
        <v>79</v>
      </c>
      <c r="B13" s="191"/>
      <c r="C13" s="51"/>
      <c r="D13" s="198"/>
      <c r="E13" s="178"/>
      <c r="F13" s="191"/>
      <c r="G13" s="191"/>
      <c r="H13" s="171"/>
      <c r="I13" s="48"/>
    </row>
    <row r="14" spans="1:9" x14ac:dyDescent="0.25">
      <c r="A14" s="61" t="s">
        <v>80</v>
      </c>
      <c r="B14" s="192"/>
      <c r="C14" s="51"/>
      <c r="D14" s="64"/>
      <c r="E14" s="48"/>
      <c r="F14" s="192"/>
      <c r="G14" s="192"/>
      <c r="H14" s="48"/>
      <c r="I14" s="48"/>
    </row>
    <row r="15" spans="1:9" ht="18.75" customHeight="1" x14ac:dyDescent="0.25">
      <c r="A15" s="49" t="s">
        <v>81</v>
      </c>
      <c r="B15" s="186" t="s">
        <v>82</v>
      </c>
      <c r="C15" s="188" t="s">
        <v>82</v>
      </c>
      <c r="D15" s="186" t="s">
        <v>82</v>
      </c>
      <c r="E15" s="181" t="s">
        <v>82</v>
      </c>
      <c r="F15" s="181" t="s">
        <v>82</v>
      </c>
      <c r="G15" s="181" t="s">
        <v>82</v>
      </c>
      <c r="H15" s="181" t="s">
        <v>82</v>
      </c>
      <c r="I15" s="182" t="s">
        <v>82</v>
      </c>
    </row>
    <row r="16" spans="1:9" ht="18.75" customHeight="1" x14ac:dyDescent="0.25">
      <c r="A16" s="49" t="s">
        <v>83</v>
      </c>
      <c r="B16" s="187"/>
      <c r="C16" s="189"/>
      <c r="D16" s="187"/>
      <c r="E16" s="181"/>
      <c r="F16" s="181"/>
      <c r="G16" s="181"/>
      <c r="H16" s="181"/>
      <c r="I16" s="183"/>
    </row>
    <row r="17" spans="1:9" ht="15.75" thickBot="1" x14ac:dyDescent="0.3">
      <c r="A17" s="56" t="s">
        <v>84</v>
      </c>
      <c r="B17" s="173" t="s">
        <v>85</v>
      </c>
      <c r="C17" s="169" t="s">
        <v>86</v>
      </c>
      <c r="D17" s="169" t="s">
        <v>87</v>
      </c>
      <c r="E17" s="180" t="s">
        <v>88</v>
      </c>
      <c r="F17" s="179" t="s">
        <v>89</v>
      </c>
      <c r="G17" s="179" t="s">
        <v>90</v>
      </c>
      <c r="H17" s="179" t="s">
        <v>91</v>
      </c>
      <c r="I17" s="169" t="s">
        <v>92</v>
      </c>
    </row>
    <row r="18" spans="1:9" ht="15.75" thickBot="1" x14ac:dyDescent="0.3">
      <c r="A18" s="50" t="s">
        <v>93</v>
      </c>
      <c r="B18" s="174"/>
      <c r="C18" s="170"/>
      <c r="D18" s="184"/>
      <c r="E18" s="180"/>
      <c r="F18" s="179"/>
      <c r="G18" s="179"/>
      <c r="H18" s="179"/>
      <c r="I18" s="170"/>
    </row>
    <row r="19" spans="1:9" x14ac:dyDescent="0.25">
      <c r="A19" s="50" t="s">
        <v>94</v>
      </c>
      <c r="B19" s="175"/>
      <c r="C19" s="170"/>
      <c r="D19" s="184"/>
      <c r="E19" s="180"/>
      <c r="F19" s="179"/>
      <c r="G19" s="179"/>
      <c r="H19" s="179"/>
      <c r="I19" s="170"/>
    </row>
    <row r="20" spans="1:9" ht="15.75" thickBot="1" x14ac:dyDescent="0.3">
      <c r="A20" s="50" t="s">
        <v>95</v>
      </c>
      <c r="B20" s="173" t="s">
        <v>96</v>
      </c>
      <c r="C20" s="170"/>
      <c r="D20" s="184"/>
      <c r="E20" s="176"/>
      <c r="F20" s="179" t="s">
        <v>97</v>
      </c>
      <c r="G20" s="179" t="s">
        <v>98</v>
      </c>
      <c r="H20" s="179"/>
      <c r="I20" s="170"/>
    </row>
    <row r="21" spans="1:9" ht="15.75" thickBot="1" x14ac:dyDescent="0.3">
      <c r="A21" s="50" t="s">
        <v>99</v>
      </c>
      <c r="B21" s="174"/>
      <c r="C21" s="170"/>
      <c r="D21" s="184"/>
      <c r="E21" s="176" t="s">
        <v>100</v>
      </c>
      <c r="F21" s="180"/>
      <c r="G21" s="179"/>
      <c r="H21" s="169" t="s">
        <v>101</v>
      </c>
      <c r="I21" s="170"/>
    </row>
    <row r="22" spans="1:9" x14ac:dyDescent="0.25">
      <c r="A22" s="50" t="s">
        <v>102</v>
      </c>
      <c r="B22" s="175"/>
      <c r="C22" s="171"/>
      <c r="D22" s="184"/>
      <c r="E22" s="177"/>
      <c r="F22" s="180"/>
      <c r="G22" s="179"/>
      <c r="H22" s="170"/>
      <c r="I22" s="171"/>
    </row>
    <row r="23" spans="1:9" ht="15.75" thickBot="1" x14ac:dyDescent="0.3">
      <c r="A23" s="50" t="s">
        <v>103</v>
      </c>
      <c r="B23" s="173" t="s">
        <v>104</v>
      </c>
      <c r="C23" s="51"/>
      <c r="D23" s="184"/>
      <c r="E23" s="177"/>
      <c r="F23" s="180" t="s">
        <v>105</v>
      </c>
      <c r="G23" s="179" t="s">
        <v>106</v>
      </c>
      <c r="H23" s="170"/>
      <c r="I23" s="48"/>
    </row>
    <row r="24" spans="1:9" ht="15.75" thickBot="1" x14ac:dyDescent="0.3">
      <c r="A24" s="50" t="s">
        <v>107</v>
      </c>
      <c r="B24" s="174"/>
      <c r="C24" s="51"/>
      <c r="D24" s="185"/>
      <c r="E24" s="178"/>
      <c r="F24" s="180"/>
      <c r="G24" s="179"/>
      <c r="H24" s="171"/>
      <c r="I24" s="48"/>
    </row>
    <row r="25" spans="1:9" x14ac:dyDescent="0.25">
      <c r="A25" s="57" t="s">
        <v>108</v>
      </c>
      <c r="B25" s="175"/>
      <c r="C25" s="51"/>
      <c r="D25" s="59"/>
      <c r="E25" s="58"/>
      <c r="F25" s="179"/>
      <c r="G25" s="179"/>
      <c r="H25" s="52"/>
      <c r="I25" s="48"/>
    </row>
    <row r="26" spans="1:9" ht="15.75" thickBot="1" x14ac:dyDescent="0.3">
      <c r="A26" s="65" t="s">
        <v>109</v>
      </c>
      <c r="B26" s="173" t="s">
        <v>110</v>
      </c>
      <c r="C26" s="169" t="s">
        <v>110</v>
      </c>
      <c r="D26" s="169" t="s">
        <v>111</v>
      </c>
      <c r="E26" s="176" t="s">
        <v>112</v>
      </c>
      <c r="F26" s="172" t="s">
        <v>113</v>
      </c>
      <c r="G26" s="172" t="s">
        <v>114</v>
      </c>
      <c r="H26" s="169" t="s">
        <v>115</v>
      </c>
      <c r="I26" s="169" t="s">
        <v>116</v>
      </c>
    </row>
    <row r="27" spans="1:9" ht="15.75" thickBot="1" x14ac:dyDescent="0.3">
      <c r="A27" s="66" t="s">
        <v>117</v>
      </c>
      <c r="B27" s="174"/>
      <c r="C27" s="170"/>
      <c r="D27" s="170"/>
      <c r="E27" s="177"/>
      <c r="F27" s="172"/>
      <c r="G27" s="172"/>
      <c r="H27" s="170"/>
      <c r="I27" s="170"/>
    </row>
    <row r="28" spans="1:9" ht="15.75" thickBot="1" x14ac:dyDescent="0.3">
      <c r="A28" s="66" t="s">
        <v>118</v>
      </c>
      <c r="B28" s="174"/>
      <c r="C28" s="170"/>
      <c r="D28" s="170"/>
      <c r="E28" s="177"/>
      <c r="F28" s="172"/>
      <c r="G28" s="172"/>
      <c r="H28" s="170"/>
      <c r="I28" s="170"/>
    </row>
    <row r="29" spans="1:9" ht="15.75" thickBot="1" x14ac:dyDescent="0.3">
      <c r="A29" s="66" t="s">
        <v>119</v>
      </c>
      <c r="B29" s="174"/>
      <c r="C29" s="170"/>
      <c r="D29" s="170"/>
      <c r="E29" s="177"/>
      <c r="F29" s="172" t="s">
        <v>120</v>
      </c>
      <c r="G29" s="172" t="s">
        <v>121</v>
      </c>
      <c r="H29" s="170"/>
      <c r="I29" s="170"/>
    </row>
    <row r="30" spans="1:9" ht="15.75" thickBot="1" x14ac:dyDescent="0.3">
      <c r="A30" s="66" t="s">
        <v>122</v>
      </c>
      <c r="B30" s="174"/>
      <c r="C30" s="170"/>
      <c r="D30" s="170"/>
      <c r="E30" s="178"/>
      <c r="F30" s="172"/>
      <c r="G30" s="172"/>
      <c r="H30" s="171"/>
      <c r="I30" s="171"/>
    </row>
    <row r="31" spans="1:9" x14ac:dyDescent="0.25">
      <c r="A31" s="67" t="s">
        <v>123</v>
      </c>
      <c r="B31" s="175"/>
      <c r="C31" s="171"/>
      <c r="D31" s="170"/>
      <c r="E31" s="53"/>
      <c r="F31" s="172"/>
      <c r="G31" s="172"/>
      <c r="H31" s="54"/>
    </row>
    <row r="32" spans="1:9" x14ac:dyDescent="0.25">
      <c r="A32" s="46" t="s">
        <v>124</v>
      </c>
      <c r="B32" s="55"/>
      <c r="C32" s="45"/>
      <c r="D32" s="170"/>
    </row>
    <row r="33" spans="1:4" x14ac:dyDescent="0.25">
      <c r="A33" s="46" t="s">
        <v>125</v>
      </c>
      <c r="D33" s="171"/>
    </row>
  </sheetData>
  <mergeCells count="58">
    <mergeCell ref="H2:H3"/>
    <mergeCell ref="I2:I3"/>
    <mergeCell ref="B6:B8"/>
    <mergeCell ref="C6:C11"/>
    <mergeCell ref="D6:D13"/>
    <mergeCell ref="E6:E9"/>
    <mergeCell ref="F6:F8"/>
    <mergeCell ref="G6:G8"/>
    <mergeCell ref="H6:H9"/>
    <mergeCell ref="I6:I10"/>
    <mergeCell ref="B2:B3"/>
    <mergeCell ref="C2:C3"/>
    <mergeCell ref="D2:D3"/>
    <mergeCell ref="E2:E3"/>
    <mergeCell ref="F2:F3"/>
    <mergeCell ref="G2:G3"/>
    <mergeCell ref="B9:B11"/>
    <mergeCell ref="F9:F11"/>
    <mergeCell ref="G9:G11"/>
    <mergeCell ref="E10:E13"/>
    <mergeCell ref="H10:H13"/>
    <mergeCell ref="B12:B14"/>
    <mergeCell ref="F12:F14"/>
    <mergeCell ref="G12:G14"/>
    <mergeCell ref="H15:H16"/>
    <mergeCell ref="I15:I16"/>
    <mergeCell ref="B17:B19"/>
    <mergeCell ref="C17:C22"/>
    <mergeCell ref="D17:D24"/>
    <mergeCell ref="E17:E20"/>
    <mergeCell ref="F17:F19"/>
    <mergeCell ref="G17:G19"/>
    <mergeCell ref="H17:H20"/>
    <mergeCell ref="I17:I22"/>
    <mergeCell ref="B15:B16"/>
    <mergeCell ref="C15:C16"/>
    <mergeCell ref="D15:D16"/>
    <mergeCell ref="E15:E16"/>
    <mergeCell ref="F15:F16"/>
    <mergeCell ref="G15:G16"/>
    <mergeCell ref="B20:B22"/>
    <mergeCell ref="F20:F22"/>
    <mergeCell ref="G20:G22"/>
    <mergeCell ref="E21:E24"/>
    <mergeCell ref="H21:H24"/>
    <mergeCell ref="B23:B25"/>
    <mergeCell ref="F23:F25"/>
    <mergeCell ref="G23:G25"/>
    <mergeCell ref="H26:H30"/>
    <mergeCell ref="I26:I30"/>
    <mergeCell ref="F29:F31"/>
    <mergeCell ref="G29:G31"/>
    <mergeCell ref="B26:B31"/>
    <mergeCell ref="C26:C31"/>
    <mergeCell ref="D26:D33"/>
    <mergeCell ref="E26:E30"/>
    <mergeCell ref="F26:F28"/>
    <mergeCell ref="G26:G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38E79B9C169145A2ADDB89C542FE86" ma:contentTypeVersion="6" ma:contentTypeDescription="Create a new document." ma:contentTypeScope="" ma:versionID="727eb629bdd871a0587bd4630118edea">
  <xsd:schema xmlns:xsd="http://www.w3.org/2001/XMLSchema" xmlns:xs="http://www.w3.org/2001/XMLSchema" xmlns:p="http://schemas.microsoft.com/office/2006/metadata/properties" xmlns:ns2="84d9730c-495b-42b5-a711-fba7528ac762" xmlns:ns3="c71efd36-5bfa-4533-9591-3e55c871a0e8" targetNamespace="http://schemas.microsoft.com/office/2006/metadata/properties" ma:root="true" ma:fieldsID="1f7e4f40a6e456032c95f414f79c7a45" ns2:_="" ns3:_="">
    <xsd:import namespace="84d9730c-495b-42b5-a711-fba7528ac762"/>
    <xsd:import namespace="c71efd36-5bfa-4533-9591-3e55c871a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9730c-495b-42b5-a711-fba7528ac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efd36-5bfa-4533-9591-3e55c871a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5CEBB-48FF-4CA9-BCAF-BEA5F5DC2ADB}">
  <ds:schemaRefs>
    <ds:schemaRef ds:uri="http://schemas.microsoft.com/office/2006/metadata/properties"/>
    <ds:schemaRef ds:uri="c71efd36-5bfa-4533-9591-3e55c871a0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4d9730c-495b-42b5-a711-fba7528ac762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971AD4-7D42-4E61-8BDD-A9CFA197E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9730c-495b-42b5-a711-fba7528ac762"/>
    <ds:schemaRef ds:uri="c71efd36-5bfa-4533-9591-3e55c871a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B4C684-3F4E-4DC8-AE96-360758F36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Summer</vt:lpstr>
      <vt:lpstr>Fall</vt:lpstr>
      <vt:lpstr>Spring</vt:lpstr>
      <vt:lpstr>Summary &lt;Start Here&gt;</vt:lpstr>
      <vt:lpstr>Intersessions</vt:lpstr>
      <vt:lpstr>Dual Enrollment</vt:lpstr>
      <vt:lpstr>Other Proposed Additions</vt:lpstr>
      <vt:lpstr>Block Schedule</vt:lpstr>
      <vt:lpstr>'Dual Enrollment'!Print_Area</vt:lpstr>
      <vt:lpstr>Fall!Print_Area</vt:lpstr>
      <vt:lpstr>Intersessions!Print_Area</vt:lpstr>
      <vt:lpstr>'Other Proposed Additions'!Print_Area</vt:lpstr>
      <vt:lpstr>Spring!Print_Area</vt:lpstr>
      <vt:lpstr>Summer!Print_Area</vt:lpstr>
      <vt:lpstr>Fall!Print_Titles</vt:lpstr>
      <vt:lpstr>'Other Proposed Additions'!Print_Titles</vt:lpstr>
      <vt:lpstr>Spring!Print_Titles</vt:lpstr>
      <vt:lpstr>Summer!Print_Titles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Jane McKenna</cp:lastModifiedBy>
  <cp:revision/>
  <cp:lastPrinted>2025-01-29T18:04:45Z</cp:lastPrinted>
  <dcterms:created xsi:type="dcterms:W3CDTF">2013-10-25T01:46:28Z</dcterms:created>
  <dcterms:modified xsi:type="dcterms:W3CDTF">2025-01-29T18:06:58Z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0x0101006638E79B9C169145A2ADDB89C542FE86</vt:lpwstr>
  </property>
</Properties>
</file>