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ckenna\Documents\Head Librarian\Planning Docs\Statistics\Staffing\"/>
    </mc:Choice>
  </mc:AlternateContent>
  <xr:revisionPtr revIDLastSave="0" documentId="13_ncr:1_{0E193FEB-0CFF-409E-A394-D1135620D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5" i="1" l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D26" i="1"/>
  <c r="F26" i="1"/>
  <c r="E26" i="1"/>
  <c r="G26" i="1"/>
  <c r="C156" i="1"/>
  <c r="B156" i="1"/>
  <c r="H26" i="1" l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R125" i="1"/>
  <c r="S125" i="1"/>
  <c r="E156" i="1"/>
  <c r="D156" i="1"/>
  <c r="G156" i="1" l="1"/>
  <c r="F156" i="1"/>
  <c r="I156" i="1" l="1"/>
  <c r="H156" i="1"/>
</calcChain>
</file>

<file path=xl/sharedStrings.xml><?xml version="1.0" encoding="utf-8"?>
<sst xmlns="http://schemas.openxmlformats.org/spreadsheetml/2006/main" count="444" uniqueCount="159">
  <si>
    <t>Positions</t>
  </si>
  <si>
    <t>2015-2016</t>
  </si>
  <si>
    <t>COA Library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</si>
  <si>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</si>
  <si>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</si>
  <si>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</si>
  <si>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</si>
  <si>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</si>
  <si>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</si>
  <si>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</si>
  <si>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2006-2007</t>
  </si>
  <si>
    <t>2005-2006</t>
  </si>
  <si>
    <t>ALA</t>
  </si>
  <si>
    <t>FTE</t>
  </si>
  <si>
    <t>Cost</t>
  </si>
  <si>
    <t>Director</t>
  </si>
  <si>
    <t>Adjunct Librarian</t>
  </si>
  <si>
    <t>(j)</t>
  </si>
  <si>
    <t>Sp</t>
  </si>
  <si>
    <t>(g)</t>
  </si>
  <si>
    <t>(k)</t>
  </si>
  <si>
    <t>(f)</t>
  </si>
  <si>
    <t>(b)</t>
  </si>
  <si>
    <t>not avail.</t>
  </si>
  <si>
    <t>n/a</t>
  </si>
  <si>
    <t>(overtime)</t>
  </si>
  <si>
    <t>(h)</t>
  </si>
  <si>
    <t>(i)</t>
  </si>
  <si>
    <t>Part-time Library Media Tech</t>
  </si>
  <si>
    <t>Full-time Librarian Promt 1204</t>
  </si>
  <si>
    <t>2002-2003</t>
  </si>
  <si>
    <t>2003-2004</t>
  </si>
  <si>
    <t>2004-2005</t>
  </si>
  <si>
    <t>2007-2008</t>
  </si>
  <si>
    <t>3.6- SP</t>
  </si>
  <si>
    <t>Student Postions</t>
  </si>
  <si>
    <t>1.6-SP</t>
  </si>
  <si>
    <t>1.14-W</t>
  </si>
  <si>
    <t>?-W</t>
  </si>
  <si>
    <t>1.71-Sp</t>
  </si>
  <si>
    <t>( c)</t>
  </si>
  <si>
    <t>.91-W</t>
  </si>
  <si>
    <t>n/a-SP</t>
  </si>
  <si>
    <t>w-n/a</t>
  </si>
  <si>
    <t>3.2-SP</t>
  </si>
  <si>
    <t>(a)</t>
  </si>
  <si>
    <t xml:space="preserve">salary X </t>
  </si>
  <si>
    <t>not accurate)</t>
  </si>
  <si>
    <t>Fa</t>
  </si>
  <si>
    <t>(h) (i)</t>
  </si>
  <si>
    <t>Spring)</t>
  </si>
  <si>
    <t>(W-Winter, SP</t>
  </si>
  <si>
    <t>Online</t>
  </si>
  <si>
    <t>.51-SP</t>
  </si>
  <si>
    <t>(Office of Instr. 115.5 hours)</t>
  </si>
  <si>
    <t>($778-CalWorks, $2,123-Office of Inst.; 336.5 hours)</t>
  </si>
  <si>
    <t>($1,405-CalWorks, $3,226-Office of Instr.; 604 hours)</t>
  </si>
  <si>
    <t>($834-CalWorks, $867-Office on Instr.; 208 hours)</t>
  </si>
  <si>
    <r>
      <rPr>
        <b/>
        <sz val="9"/>
        <color theme="1"/>
        <rFont val="Times New Roman"/>
        <family val="1"/>
      </rPr>
      <t xml:space="preserve">(a) </t>
    </r>
    <r>
      <rPr>
        <sz val="9"/>
        <color theme="1"/>
        <rFont val="Times New Roman"/>
        <family val="1"/>
      </rPr>
      <t>Long term sub hired for Su09/Fa09 to cover for periodical staff position (retirement) and permanently filled in Sp 2010.</t>
    </r>
  </si>
  <si>
    <r>
      <rPr>
        <b/>
        <sz val="9"/>
        <color theme="1"/>
        <rFont val="Times New Roman"/>
        <family val="1"/>
      </rPr>
      <t xml:space="preserve">(b) </t>
    </r>
    <r>
      <rPr>
        <sz val="9"/>
        <color theme="1"/>
        <rFont val="Times New Roman"/>
        <family val="1"/>
      </rPr>
      <t>Principle Tech. position vacant in Fa09 due to retirement (filled in Sp 2010).</t>
    </r>
  </si>
  <si>
    <r>
      <rPr>
        <b/>
        <sz val="9"/>
        <color theme="1"/>
        <rFont val="Times New Roman"/>
        <family val="1"/>
      </rPr>
      <t xml:space="preserve">(d) </t>
    </r>
    <r>
      <rPr>
        <sz val="9"/>
        <color theme="1"/>
        <rFont val="Times New Roman"/>
        <family val="1"/>
      </rPr>
      <t>Ins Su2010 and Su2011, 25 hrs of additional adjunct librarian were provided to cover instruction but not reflected in this FTE number.</t>
    </r>
  </si>
  <si>
    <r>
      <rPr>
        <b/>
        <sz val="9"/>
        <color theme="1"/>
        <rFont val="Times New Roman"/>
        <family val="1"/>
      </rPr>
      <t xml:space="preserve">(e) </t>
    </r>
    <r>
      <rPr>
        <sz val="9"/>
        <color theme="1"/>
        <rFont val="Times New Roman"/>
        <family val="1"/>
      </rPr>
      <t>Additional adjuncts hired in Sp2013 to cover ref during librarian’s maternity leave</t>
    </r>
  </si>
  <si>
    <r>
      <rPr>
        <b/>
        <sz val="9"/>
        <color theme="1"/>
        <rFont val="Times New Roman"/>
        <family val="1"/>
      </rPr>
      <t xml:space="preserve">(f) </t>
    </r>
    <r>
      <rPr>
        <sz val="9"/>
        <color theme="1"/>
        <rFont val="Times New Roman"/>
        <family val="1"/>
      </rPr>
      <t xml:space="preserve"> Long term sub hired for Fa2012 to cover reserves staff position (retirement) and permanently filled in Sp 2013</t>
    </r>
  </si>
  <si>
    <r>
      <rPr>
        <b/>
        <sz val="9"/>
        <color theme="1"/>
        <rFont val="Times New Roman"/>
        <family val="1"/>
      </rPr>
      <t xml:space="preserve">(g) </t>
    </r>
    <r>
      <rPr>
        <sz val="9"/>
        <color theme="1"/>
        <rFont val="Times New Roman"/>
        <family val="1"/>
      </rPr>
      <t>Additional adjuncts hired Fa2013 to cover ref during librarian’s banked leave and to cover ref during Sp2014 sabbatical and Saturday ref desk hours.</t>
    </r>
  </si>
  <si>
    <r>
      <rPr>
        <b/>
        <sz val="9"/>
        <color theme="1"/>
        <rFont val="Times New Roman"/>
        <family val="1"/>
      </rPr>
      <t xml:space="preserve">(h) </t>
    </r>
    <r>
      <rPr>
        <sz val="9"/>
        <color theme="1"/>
        <rFont val="Times New Roman"/>
        <family val="1"/>
      </rPr>
      <t>Total calculated with adjunct FTE averaged from Fa &amp; Sp</t>
    </r>
  </si>
  <si>
    <r>
      <rPr>
        <b/>
        <sz val="9"/>
        <color theme="1"/>
        <rFont val="Times New Roman"/>
        <family val="1"/>
      </rPr>
      <t xml:space="preserve">(i) </t>
    </r>
    <r>
      <rPr>
        <sz val="9"/>
        <color theme="1"/>
        <rFont val="Times New Roman"/>
        <family val="1"/>
      </rPr>
      <t>Decrease due to retirement in Dec. 2014 of full-time Systems/Cataloging Librarian</t>
    </r>
  </si>
  <si>
    <t>Adjunct Librarian Intersessions</t>
  </si>
  <si>
    <t xml:space="preserve">Student Workers (not including </t>
  </si>
  <si>
    <t>Work Study)</t>
  </si>
  <si>
    <t>Summer</t>
  </si>
  <si>
    <t xml:space="preserve"> Librarian</t>
  </si>
  <si>
    <t>Adjunct</t>
  </si>
  <si>
    <t>not. avail.</t>
  </si>
  <si>
    <t>(Inst.)</t>
  </si>
  <si>
    <t>Tech Promt 2102</t>
  </si>
  <si>
    <t>Full-time Library</t>
  </si>
  <si>
    <t>2354/2352</t>
  </si>
  <si>
    <t>Subs Classified Overtime Promt</t>
  </si>
  <si>
    <t xml:space="preserve">scheduled hours </t>
  </si>
  <si>
    <t>(promt</t>
  </si>
  <si>
    <t xml:space="preserve">TOTAL *  </t>
  </si>
  <si>
    <t>**</t>
  </si>
  <si>
    <t>( c) (e)</t>
  </si>
  <si>
    <t>( c) (d)</t>
  </si>
  <si>
    <t>.68-W Online</t>
  </si>
  <si>
    <t>0.8-SP</t>
  </si>
  <si>
    <t>2016-2017</t>
  </si>
  <si>
    <r>
      <rPr>
        <b/>
        <sz val="9"/>
        <color theme="1"/>
        <rFont val="Times New Roman"/>
        <family val="1"/>
      </rPr>
      <t xml:space="preserve">(j) </t>
    </r>
    <r>
      <rPr>
        <sz val="9"/>
        <color theme="1"/>
        <rFont val="Times New Roman"/>
        <family val="1"/>
      </rPr>
      <t>Extra adjunct hours due to full time embedded librarian beginning in Fall 2016-Spring 2018</t>
    </r>
  </si>
  <si>
    <r>
      <rPr>
        <b/>
        <sz val="9"/>
        <color theme="1"/>
        <rFont val="Times New Roman"/>
        <family val="1"/>
      </rPr>
      <t xml:space="preserve">(k) </t>
    </r>
    <r>
      <rPr>
        <sz val="9"/>
        <color theme="1"/>
        <rFont val="Times New Roman"/>
        <family val="1"/>
      </rPr>
      <t>Full time Library Tech reigned in Feb. 2016, hired temporary Library Tech from end of Feb. 2016-May 2016. New tech hired Aug. 2016 (FTE rounded to 4).</t>
    </r>
  </si>
  <si>
    <t>Stand-</t>
  </si>
  <si>
    <t>ards</t>
  </si>
  <si>
    <r>
      <rPr>
        <b/>
        <sz val="9"/>
        <color theme="1"/>
        <rFont val="Times New Roman"/>
        <family val="1"/>
      </rPr>
      <t xml:space="preserve">(c) </t>
    </r>
    <r>
      <rPr>
        <sz val="9"/>
        <color theme="1"/>
        <rFont val="Times New Roman"/>
        <family val="1"/>
      </rPr>
      <t xml:space="preserve">Additional adjuncts hired to cover ref and cataloging during cataloging librarians’ sabbatical (Sp 10) and the cataloging adjunct hours (6 per week) continued in Fa2010 and Sp2011 to </t>
    </r>
  </si>
  <si>
    <t>help with backlog due to Cataloging Assistant vacancy (due to retirement in Sp2011 – still vacant).</t>
  </si>
  <si>
    <t>2017-2018</t>
  </si>
  <si>
    <t>Starting in 2017-2018, the average adjunct wage hour in the formula was adjusted to $48/hour.  Previous years used $45/hour. Does not include sub hours to cover full time librarians</t>
  </si>
  <si>
    <t>2018-2019</t>
  </si>
  <si>
    <t>(l)</t>
  </si>
  <si>
    <r>
      <rPr>
        <b/>
        <sz val="9"/>
        <color theme="1"/>
        <rFont val="Times New Roman"/>
        <family val="1"/>
      </rPr>
      <t xml:space="preserve">(l) </t>
    </r>
    <r>
      <rPr>
        <sz val="9"/>
        <color theme="1"/>
        <rFont val="Times New Roman"/>
        <family val="1"/>
      </rPr>
      <t>Full time Instruction Librarian on reduced workload fo 2018-19; additonal adjunct hours to cover</t>
    </r>
  </si>
  <si>
    <t>*Starting in 2016-17, funding totals include intersession and summer. Totals from 2015-16 and previous years do not include adjunct intersession and summer. (FTE total does not include Summer and Interessions)</t>
  </si>
  <si>
    <t>2019-2020</t>
  </si>
  <si>
    <t>(m)</t>
  </si>
  <si>
    <t>Starting in 2019-2020, the average adjunct wage hour in the formula was adjusted to $55/hour, to include benefits estimate.</t>
  </si>
  <si>
    <t>Staffing at COA Library - 2002-2011</t>
  </si>
  <si>
    <t>2020-2021</t>
  </si>
  <si>
    <t>(n)</t>
  </si>
  <si>
    <r>
      <rPr>
        <b/>
        <sz val="9"/>
        <color theme="1"/>
        <rFont val="Times New Roman"/>
        <family val="1"/>
      </rPr>
      <t xml:space="preserve">(n) </t>
    </r>
    <r>
      <rPr>
        <sz val="9"/>
        <color theme="1"/>
        <rFont val="Times New Roman"/>
        <family val="1"/>
      </rPr>
      <t xml:space="preserve">Senior Library Tech Circulation retired in Oct. 2020.  Senior Library Tech Periodicals moved into that position in March 2021 leaving the Periodicals position vacant.  The Library Tech II </t>
    </r>
  </si>
  <si>
    <t>Evening Reserves retired in June 2021 leaving that position also vacant.</t>
  </si>
  <si>
    <t>.26-SP</t>
  </si>
  <si>
    <t>Starting in 2020-2021, the average adjunct wage hour in the formula was adjusted to $69/hour, to include benefits estimate.</t>
  </si>
  <si>
    <t>(o)</t>
  </si>
  <si>
    <t>(p)</t>
  </si>
  <si>
    <r>
      <t xml:space="preserve">(p) </t>
    </r>
    <r>
      <rPr>
        <sz val="9"/>
        <color theme="1"/>
        <rFont val="Times New Roman"/>
        <family val="1"/>
      </rPr>
      <t>Starting 2020-21 higher adjunct average rate ($69) due to a raise and more recent benefits spreadsheet update</t>
    </r>
  </si>
  <si>
    <t>2021-2022</t>
  </si>
  <si>
    <t>(q)</t>
  </si>
  <si>
    <t>(r)</t>
  </si>
  <si>
    <t>(s)</t>
  </si>
  <si>
    <t>(S)</t>
  </si>
  <si>
    <t>(q)(r)(s)</t>
  </si>
  <si>
    <r>
      <rPr>
        <b/>
        <sz val="8"/>
        <color theme="1"/>
        <rFont val="Calibri"/>
        <family val="2"/>
        <scheme val="minor"/>
      </rPr>
      <t>Intersession Sessions:</t>
    </r>
    <r>
      <rPr>
        <sz val="8"/>
        <color theme="1"/>
        <rFont val="Calibri"/>
        <family val="2"/>
        <scheme val="minor"/>
      </rPr>
      <t xml:space="preserve"> Intersession librarian FTE calculated as total number of librarian hours scheduled for session divided by 2 =y, y divided by 17.5 =FTE. Example 24/2=12, 12/17.5=.68FTE</t>
    </r>
  </si>
  <si>
    <r>
      <rPr>
        <b/>
        <sz val="9"/>
        <color theme="1"/>
        <rFont val="Times New Roman"/>
        <family val="1"/>
      </rPr>
      <t xml:space="preserve">(m) </t>
    </r>
    <r>
      <rPr>
        <sz val="9"/>
        <color theme="1"/>
        <rFont val="Times New Roman"/>
        <family val="1"/>
      </rPr>
      <t>Full time Instruction Librarian retired at the end of 2018-2019 school year. Adjuncts hired to cover instruction until new f/t Librarian hired in Oct. 4, 2021</t>
    </r>
  </si>
  <si>
    <r>
      <t>(o)</t>
    </r>
    <r>
      <rPr>
        <sz val="9"/>
        <color theme="1"/>
        <rFont val="Times New Roman"/>
        <family val="1"/>
      </rPr>
      <t xml:space="preserve"> In Fall 2020, adjunct hours cut by 58.5 hours compared to previous semsters due to budget cuts.</t>
    </r>
  </si>
  <si>
    <r>
      <t>(q)</t>
    </r>
    <r>
      <rPr>
        <sz val="9"/>
        <color theme="1"/>
        <rFont val="Times New Roman"/>
        <family val="1"/>
      </rPr>
      <t xml:space="preserve"> In Fall 2021, adjuncts cut by 30% from previous year due to new f/t Reference and Instruction Librarian hire that started on Oct. 4, 2022. </t>
    </r>
  </si>
  <si>
    <t>2022-2023</t>
  </si>
  <si>
    <t>(t)</t>
  </si>
  <si>
    <t>(u)</t>
  </si>
  <si>
    <t>(t)(u)</t>
  </si>
  <si>
    <t>.37-W Online</t>
  </si>
  <si>
    <t>.4-SP</t>
  </si>
  <si>
    <t>.514-W Online</t>
  </si>
  <si>
    <t>.28-SP</t>
  </si>
  <si>
    <r>
      <t xml:space="preserve">(s) </t>
    </r>
    <r>
      <rPr>
        <sz val="9"/>
        <color theme="1"/>
        <rFont val="Times New Roman"/>
        <family val="1"/>
      </rPr>
      <t xml:space="preserve">F/T Instruction and Reference Librarian started after start of semester on Oct. 4, 2021. </t>
    </r>
  </si>
  <si>
    <r>
      <t xml:space="preserve">(t) </t>
    </r>
    <r>
      <rPr>
        <sz val="9"/>
        <color theme="1"/>
        <rFont val="Times New Roman"/>
        <family val="1"/>
      </rPr>
      <t>F/T Senior Library Tech (Circulaiton) resigned in April 2023 and not replaced by end of year</t>
    </r>
    <r>
      <rPr>
        <b/>
        <sz val="9"/>
        <color theme="1"/>
        <rFont val="Times New Roman"/>
        <family val="1"/>
      </rPr>
      <t xml:space="preserve">. </t>
    </r>
  </si>
  <si>
    <r>
      <t xml:space="preserve">(r) </t>
    </r>
    <r>
      <rPr>
        <sz val="9"/>
        <color theme="1"/>
        <rFont val="Times New Roman"/>
        <family val="1"/>
      </rPr>
      <t>Evening/Reserve library tech position still vacant due to retirement in June 2021 and not filled until July 2023.  Senior Lib Tech Periodical vacant in Fall 2021 but filled mid-year on Jan. 28, 2022.</t>
    </r>
  </si>
  <si>
    <t>(v)</t>
  </si>
  <si>
    <r>
      <t xml:space="preserve">(v) </t>
    </r>
    <r>
      <rPr>
        <sz val="9"/>
        <color theme="1"/>
        <rFont val="Times New Roman"/>
        <family val="1"/>
      </rPr>
      <t>Costs increased significantly in 2022-2023 for adjuncts due to 10% raise for all faculty and a .58 (up from .5) boost to adjunct librarians salary calculation with updated union contract.</t>
    </r>
  </si>
  <si>
    <t>(t)(u)(v)</t>
  </si>
  <si>
    <t>2023-2024</t>
  </si>
  <si>
    <t>Starting in 2023-2024, the average adjunct wage hour in the formula was adjusted to $75/hour, to include current benefits estimate and average hourly rate from current adjuncts.</t>
  </si>
  <si>
    <r>
      <t>(u)</t>
    </r>
    <r>
      <rPr>
        <sz val="9"/>
        <color theme="1"/>
        <rFont val="Times New Roman"/>
        <family val="1"/>
      </rPr>
      <t xml:space="preserve"> Starting 9/26/22, Part time tempoary Library Tech hired for 8 hours a week for limited library evening hours on Mon. and Wed. for Fall 2022 and Spring 2023</t>
    </r>
  </si>
  <si>
    <r>
      <rPr>
        <b/>
        <sz val="8"/>
        <color theme="1"/>
        <rFont val="Calibri"/>
        <family val="2"/>
        <scheme val="minor"/>
      </rPr>
      <t>Summer Sessions:</t>
    </r>
    <r>
      <rPr>
        <sz val="8"/>
        <color theme="1"/>
        <rFont val="Calibri"/>
        <family val="2"/>
        <scheme val="minor"/>
      </rPr>
      <t xml:space="preserve"> Adjunct summer FTE calculated as total hours a week. divided by 30. </t>
    </r>
  </si>
  <si>
    <t>(w)</t>
  </si>
  <si>
    <r>
      <t xml:space="preserve">(w) </t>
    </r>
    <r>
      <rPr>
        <sz val="9"/>
        <color theme="1"/>
        <rFont val="Times New Roman"/>
        <family val="1"/>
      </rPr>
      <t>No evening hours in 2023-24.</t>
    </r>
  </si>
  <si>
    <r>
      <t xml:space="preserve">(x) </t>
    </r>
    <r>
      <rPr>
        <sz val="9"/>
        <color theme="1"/>
        <rFont val="Times New Roman"/>
        <family val="1"/>
      </rPr>
      <t>Evening/Reserve Senior Library Tech position hired July 2023. Senior Library Tech Circulation hired June 2024.</t>
    </r>
  </si>
  <si>
    <t>(x)</t>
  </si>
  <si>
    <t>(w) (x)</t>
  </si>
  <si>
    <r>
      <rPr>
        <b/>
        <sz val="8"/>
        <color theme="1"/>
        <rFont val="Calibri"/>
        <family val="2"/>
        <scheme val="minor"/>
      </rPr>
      <t>Regular Sessions:</t>
    </r>
    <r>
      <rPr>
        <sz val="8"/>
        <color theme="1"/>
        <rFont val="Calibri"/>
        <family val="2"/>
        <scheme val="minor"/>
      </rPr>
      <t xml:space="preserve">  Adjunct costs for Fall/Spring calculated by 17.5 weeks per semester x total adjunct hours (FTE x 30) x $75 (average adjunct wage per hour ($59) with benefits (~27%)).  </t>
    </r>
  </si>
  <si>
    <t>2024-2025</t>
  </si>
  <si>
    <t>4.0 Fall</t>
  </si>
  <si>
    <t>1:0 Sp</t>
  </si>
  <si>
    <t>no benefits</t>
  </si>
  <si>
    <t>156,114/yr</t>
  </si>
  <si>
    <t>90 Day Part-Time Tech Sub</t>
  </si>
  <si>
    <t>0.65 /90 days</t>
  </si>
  <si>
    <t>2 hours</t>
  </si>
  <si>
    <t>69563/yr</t>
  </si>
  <si>
    <r>
      <rPr>
        <b/>
        <sz val="9"/>
        <color theme="1"/>
        <rFont val="Times New Roman"/>
        <family val="1"/>
      </rPr>
      <t>(y)</t>
    </r>
    <r>
      <rPr>
        <sz val="9"/>
        <color theme="1"/>
        <rFont val="Times New Roman"/>
        <family val="1"/>
      </rPr>
      <t xml:space="preserve"> Started July 2024 with full staffing of 4 classifed Library techs and restorattion of evening hours. In mid-Sept. 2024, two classified techs left (Senior Library Tech Reserves and Senior Library Tech Circulation.  With only 2 library techs, hours were cut back to only days and closed on Fridays. In Jan. 2025, the Principal Library Tech transferred to Merrit, leaving COA Library with only 1 Classified Library Tech (Senior Library Tech eResources/Preiodicals).  In Feb. 2025, we hired two poepole as 90 day subs to cover part of the hours for the 2 vacant tech positions. In April 2025, we hired a new Senior Library Tech (Circulation and Reserves) but they resigned in Aug. 2025.  Also in April 2025, the District laid off a group of classified and permanetly got rid of our vacant Senior Library Tech - Circulation Supervisor position. </t>
    </r>
  </si>
  <si>
    <r>
      <rPr>
        <b/>
        <sz val="9"/>
        <color theme="1"/>
        <rFont val="Times New Roman"/>
        <family val="1"/>
      </rPr>
      <t>(z)</t>
    </r>
    <r>
      <rPr>
        <sz val="9"/>
        <color theme="1"/>
        <rFont val="Times New Roman"/>
        <family val="1"/>
      </rPr>
      <t xml:space="preserve"> In Aug. 2025, the Senior Library Tech (Circulation and Reserves) left.  The Library once again had only 1 Library Tech.  In Aug. 2025, hired a 90 day sub for the Principal Tech position.  In Sept. 2025, hired the permanent Principal Library Tech.</t>
    </r>
  </si>
  <si>
    <t>(y)</t>
  </si>
  <si>
    <t>Staffing at COA Library - 2002-2025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</si>
</sst>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276">
    <xf numFmtId="0" fontId="0" fillId="0" borderId="0" xfId="0"/>
    <xf numFmtId="0" fontId="8" fillId="0" borderId="0" xfId="0" applyFont="1"/>
    <xf numFmtId="0" fontId="3" fillId="0" borderId="0" xfId="0" applyFont="1" applyAlignment="1">
      <alignment horizontal="center"/>
    </xf>
    <xf numFmtId="42" fontId="3" fillId="0" borderId="0" xfId="0" applyNumberFormat="1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44" fontId="3" fillId="0" borderId="0" xfId="0" applyNumberFormat="1" applyFont="1"/>
    <xf numFmtId="0" fontId="3" fillId="0" borderId="0" xfId="0" applyFont="1"/>
    <xf numFmtId="42" fontId="3" fillId="0" borderId="0" xfId="0" applyNumberFormat="1" applyFont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42" fontId="3" fillId="0" borderId="5" xfId="0" applyNumberFormat="1" applyFont="1" applyBorder="1"/>
    <xf numFmtId="42" fontId="3" fillId="0" borderId="0" xfId="0" applyNumberFormat="1" applyFont="1"/>
    <xf numFmtId="42" fontId="3" fillId="0" borderId="2" xfId="0" applyNumberFormat="1" applyFont="1" applyBorder="1" applyAlignment="1">
      <alignment horizont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3" xfId="0" applyNumberFormat="1" applyFont="1" applyBorder="1" applyAlignment="1">
      <alignment horizontal="center" vertical="center"/>
    </xf>
    <xf numFmtId="42" fontId="3" fillId="0" borderId="2" xfId="0" applyNumberFormat="1" applyFont="1" applyBorder="1" applyAlignment="1">
      <alignment horizontal="center" vertical="center"/>
    </xf>
    <xf numFmtId="42" fontId="3" fillId="0" borderId="5" xfId="0" applyNumberFormat="1" applyFont="1" applyBorder="1" applyAlignment="1">
      <alignment horizontal="center"/>
    </xf>
    <xf numFmtId="42" fontId="9" fillId="0" borderId="3" xfId="0" applyNumberFormat="1" applyFont="1" applyBorder="1" applyAlignment="1">
      <alignment horizontal="center"/>
    </xf>
    <xf numFmtId="42" fontId="9" fillId="0" borderId="5" xfId="0" applyNumberFormat="1" applyFont="1" applyBorder="1" applyAlignment="1">
      <alignment horizontal="center"/>
    </xf>
    <xf numFmtId="42" fontId="4" fillId="0" borderId="5" xfId="0" applyNumberFormat="1" applyFont="1" applyBorder="1" applyAlignment="1">
      <alignment horizontal="center" vertical="center"/>
    </xf>
    <xf numFmtId="42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centerContinuous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42" fontId="15" fillId="0" borderId="5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42" fontId="15" fillId="0" borderId="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42" fontId="17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Continuous"/>
    </xf>
    <xf numFmtId="44" fontId="3" fillId="0" borderId="6" xfId="0" applyNumberFormat="1" applyFont="1" applyBorder="1"/>
    <xf numFmtId="44" fontId="12" fillId="0" borderId="6" xfId="0" applyNumberFormat="1" applyFont="1" applyBorder="1"/>
    <xf numFmtId="0" fontId="3" fillId="0" borderId="2" xfId="0" applyFont="1" applyBorder="1"/>
    <xf numFmtId="42" fontId="3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Continuous" wrapText="1"/>
    </xf>
    <xf numFmtId="42" fontId="3" fillId="0" borderId="14" xfId="0" applyNumberFormat="1" applyFont="1" applyBorder="1" applyAlignment="1">
      <alignment horizontal="center" vertical="center"/>
    </xf>
    <xf numFmtId="42" fontId="3" fillId="0" borderId="11" xfId="0" applyNumberFormat="1" applyFont="1" applyBorder="1" applyAlignment="1">
      <alignment horizontal="center" vertical="center"/>
    </xf>
    <xf numFmtId="42" fontId="15" fillId="0" borderId="14" xfId="0" applyNumberFormat="1" applyFont="1" applyBorder="1" applyAlignment="1">
      <alignment horizontal="center" vertical="center"/>
    </xf>
    <xf numFmtId="42" fontId="15" fillId="0" borderId="14" xfId="0" applyNumberFormat="1" applyFont="1" applyBorder="1" applyAlignment="1">
      <alignment horizontal="center"/>
    </xf>
    <xf numFmtId="42" fontId="3" fillId="0" borderId="14" xfId="0" applyNumberFormat="1" applyFont="1" applyBorder="1" applyAlignment="1">
      <alignment vertical="center"/>
    </xf>
    <xf numFmtId="42" fontId="15" fillId="0" borderId="14" xfId="0" applyNumberFormat="1" applyFont="1" applyBorder="1" applyAlignment="1">
      <alignment vertical="center"/>
    </xf>
    <xf numFmtId="42" fontId="3" fillId="0" borderId="15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center"/>
    </xf>
    <xf numFmtId="42" fontId="3" fillId="0" borderId="14" xfId="0" applyNumberFormat="1" applyFont="1" applyBorder="1" applyAlignment="1">
      <alignment horizontal="center"/>
    </xf>
    <xf numFmtId="42" fontId="15" fillId="0" borderId="14" xfId="0" applyNumberFormat="1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42" fontId="3" fillId="0" borderId="14" xfId="0" applyNumberFormat="1" applyFont="1" applyBorder="1"/>
    <xf numFmtId="6" fontId="3" fillId="0" borderId="14" xfId="0" applyNumberFormat="1" applyFont="1" applyBorder="1" applyAlignment="1">
      <alignment horizontal="center" wrapText="1"/>
    </xf>
    <xf numFmtId="0" fontId="3" fillId="0" borderId="11" xfId="0" applyFont="1" applyBorder="1" applyAlignment="1">
      <alignment vertical="center"/>
    </xf>
    <xf numFmtId="0" fontId="3" fillId="2" borderId="17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 wrapText="1"/>
    </xf>
    <xf numFmtId="0" fontId="0" fillId="0" borderId="18" xfId="0" applyBorder="1" applyAlignment="1">
      <alignment horizontal="centerContinuous" vertical="center" wrapText="1"/>
    </xf>
    <xf numFmtId="0" fontId="13" fillId="0" borderId="6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0" fillId="0" borderId="12" xfId="0" applyBorder="1" applyAlignment="1">
      <alignment horizontal="centerContinuous" vertical="center" wrapText="1"/>
    </xf>
    <xf numFmtId="0" fontId="13" fillId="0" borderId="11" xfId="0" applyFont="1" applyBorder="1" applyAlignment="1">
      <alignment horizontal="centerContinuous"/>
    </xf>
    <xf numFmtId="44" fontId="3" fillId="0" borderId="11" xfId="0" applyNumberFormat="1" applyFont="1" applyBorder="1"/>
    <xf numFmtId="42" fontId="3" fillId="0" borderId="14" xfId="0" applyNumberFormat="1" applyFont="1" applyBorder="1" applyAlignment="1">
      <alignment horizontal="centerContinuous"/>
    </xf>
    <xf numFmtId="0" fontId="3" fillId="0" borderId="11" xfId="0" applyFont="1" applyBorder="1"/>
    <xf numFmtId="0" fontId="5" fillId="0" borderId="10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42" fontId="15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42" fontId="3" fillId="0" borderId="11" xfId="0" applyNumberFormat="1" applyFont="1" applyBorder="1" applyAlignment="1">
      <alignment horizontal="center"/>
    </xf>
    <xf numFmtId="42" fontId="3" fillId="0" borderId="12" xfId="0" applyNumberFormat="1" applyFont="1" applyBorder="1" applyAlignment="1">
      <alignment horizontal="center" vertical="center"/>
    </xf>
    <xf numFmtId="42" fontId="9" fillId="0" borderId="13" xfId="0" applyNumberFormat="1" applyFont="1" applyBorder="1" applyAlignment="1">
      <alignment horizontal="center"/>
    </xf>
    <xf numFmtId="42" fontId="9" fillId="0" borderId="14" xfId="0" applyNumberFormat="1" applyFont="1" applyBorder="1" applyAlignment="1">
      <alignment horizontal="center"/>
    </xf>
    <xf numFmtId="42" fontId="4" fillId="0" borderId="14" xfId="0" applyNumberFormat="1" applyFont="1" applyBorder="1" applyAlignment="1">
      <alignment horizontal="center" vertical="center"/>
    </xf>
    <xf numFmtId="42" fontId="4" fillId="0" borderId="11" xfId="0" applyNumberFormat="1" applyFont="1" applyBorder="1" applyAlignment="1">
      <alignment horizontal="center" vertical="center"/>
    </xf>
    <xf numFmtId="42" fontId="16" fillId="0" borderId="14" xfId="0" applyNumberFormat="1" applyFont="1" applyBorder="1" applyAlignment="1">
      <alignment horizontal="center" vertical="center"/>
    </xf>
    <xf numFmtId="42" fontId="17" fillId="0" borderId="14" xfId="0" applyNumberFormat="1" applyFont="1" applyBorder="1" applyAlignment="1">
      <alignment horizontal="center" vertical="center"/>
    </xf>
    <xf numFmtId="42" fontId="15" fillId="0" borderId="13" xfId="0" applyNumberFormat="1" applyFont="1" applyBorder="1" applyAlignment="1">
      <alignment horizontal="center" vertical="center"/>
    </xf>
    <xf numFmtId="42" fontId="3" fillId="0" borderId="1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42" fontId="3" fillId="0" borderId="6" xfId="0" applyNumberFormat="1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7" fillId="0" borderId="10" xfId="0" applyFont="1" applyBorder="1" applyAlignment="1">
      <alignment wrapText="1"/>
    </xf>
    <xf numFmtId="42" fontId="3" fillId="0" borderId="5" xfId="0" applyNumberFormat="1" applyFont="1" applyBorder="1" applyAlignment="1">
      <alignment horizontal="centerContinuous"/>
    </xf>
    <xf numFmtId="0" fontId="0" fillId="0" borderId="19" xfId="0" applyBorder="1" applyAlignment="1">
      <alignment horizontal="centerContinuous" vertical="center" wrapText="1"/>
    </xf>
    <xf numFmtId="0" fontId="5" fillId="0" borderId="0" xfId="0" applyFont="1" applyAlignment="1">
      <alignment horizontal="centerContinuous" wrapText="1"/>
    </xf>
    <xf numFmtId="0" fontId="5" fillId="0" borderId="14" xfId="0" applyFont="1" applyBorder="1" applyAlignment="1">
      <alignment horizontal="centerContinuous" wrapText="1"/>
    </xf>
    <xf numFmtId="0" fontId="2" fillId="0" borderId="9" xfId="0" applyFont="1" applyBorder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vertical="top" wrapText="1"/>
    </xf>
    <xf numFmtId="44" fontId="3" fillId="0" borderId="6" xfId="0" applyNumberFormat="1" applyFont="1" applyBorder="1" applyAlignment="1">
      <alignment horizontal="centerContinuous" wrapText="1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42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5" fillId="0" borderId="15" xfId="0" applyFont="1" applyBorder="1" applyAlignment="1">
      <alignment horizontal="center" vertical="top"/>
    </xf>
    <xf numFmtId="42" fontId="15" fillId="0" borderId="11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center"/>
    </xf>
    <xf numFmtId="42" fontId="15" fillId="0" borderId="11" xfId="0" applyNumberFormat="1" applyFont="1" applyBorder="1" applyAlignment="1">
      <alignment horizontal="center" vertical="center"/>
    </xf>
    <xf numFmtId="42" fontId="15" fillId="0" borderId="1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2" borderId="2" xfId="0" applyFont="1" applyFill="1" applyBorder="1"/>
    <xf numFmtId="0" fontId="0" fillId="2" borderId="0" xfId="0" applyFill="1"/>
    <xf numFmtId="0" fontId="5" fillId="0" borderId="21" xfId="0" applyFont="1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1" xfId="0" applyBorder="1"/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9" fillId="2" borderId="0" xfId="0" applyFont="1" applyFill="1" applyAlignment="1">
      <alignment horizontal="centerContinuous"/>
    </xf>
    <xf numFmtId="0" fontId="3" fillId="0" borderId="9" xfId="0" applyFont="1" applyBorder="1" applyAlignment="1">
      <alignment wrapText="1"/>
    </xf>
    <xf numFmtId="0" fontId="3" fillId="0" borderId="7" xfId="0" applyFont="1" applyBorder="1"/>
    <xf numFmtId="0" fontId="15" fillId="0" borderId="6" xfId="0" applyFont="1" applyBorder="1" applyAlignment="1">
      <alignment horizontal="centerContinuous"/>
    </xf>
    <xf numFmtId="0" fontId="15" fillId="0" borderId="1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4" fontId="3" fillId="0" borderId="11" xfId="0" applyNumberFormat="1" applyFont="1" applyBorder="1" applyAlignment="1">
      <alignment horizontal="centerContinuous" wrapText="1"/>
    </xf>
    <xf numFmtId="44" fontId="3" fillId="0" borderId="2" xfId="0" applyNumberFormat="1" applyFont="1" applyBorder="1" applyAlignment="1">
      <alignment horizontal="centerContinuous" wrapText="1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0" fillId="0" borderId="6" xfId="0" applyBorder="1"/>
    <xf numFmtId="0" fontId="0" fillId="2" borderId="6" xfId="0" applyFill="1" applyBorder="1" applyAlignment="1">
      <alignment horizontal="centerContinuous"/>
    </xf>
    <xf numFmtId="0" fontId="11" fillId="0" borderId="0" xfId="0" applyFont="1"/>
    <xf numFmtId="42" fontId="3" fillId="0" borderId="20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2" fontId="15" fillId="0" borderId="16" xfId="0" applyNumberFormat="1" applyFont="1" applyBorder="1" applyAlignment="1">
      <alignment horizontal="center" vertical="center"/>
    </xf>
    <xf numFmtId="42" fontId="15" fillId="0" borderId="15" xfId="0" applyNumberFormat="1" applyFont="1" applyBorder="1" applyAlignment="1">
      <alignment horizontal="center" vertical="top"/>
    </xf>
    <xf numFmtId="42" fontId="15" fillId="0" borderId="16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Continuous" wrapText="1"/>
    </xf>
    <xf numFmtId="0" fontId="5" fillId="0" borderId="3" xfId="0" applyFont="1" applyBorder="1" applyAlignment="1">
      <alignment horizontal="centerContinuous" wrapText="1"/>
    </xf>
    <xf numFmtId="42" fontId="3" fillId="0" borderId="12" xfId="0" applyNumberFormat="1" applyFont="1" applyBorder="1" applyAlignment="1">
      <alignment vertical="center"/>
    </xf>
    <xf numFmtId="42" fontId="3" fillId="0" borderId="11" xfId="0" applyNumberFormat="1" applyFont="1" applyBorder="1" applyAlignment="1">
      <alignment vertical="center"/>
    </xf>
    <xf numFmtId="42" fontId="15" fillId="0" borderId="11" xfId="0" applyNumberFormat="1" applyFont="1" applyBorder="1" applyAlignment="1">
      <alignment vertical="top"/>
    </xf>
    <xf numFmtId="42" fontId="15" fillId="0" borderId="11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1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2" fontId="3" fillId="0" borderId="2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42" fontId="3" fillId="0" borderId="27" xfId="0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/>
    </xf>
    <xf numFmtId="42" fontId="3" fillId="0" borderId="2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Continuous" wrapText="1"/>
    </xf>
    <xf numFmtId="42" fontId="15" fillId="0" borderId="22" xfId="0" applyNumberFormat="1" applyFont="1" applyBorder="1" applyAlignment="1">
      <alignment horizontal="center"/>
    </xf>
    <xf numFmtId="42" fontId="15" fillId="0" borderId="23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2" fontId="3" fillId="0" borderId="25" xfId="0" applyNumberFormat="1" applyFont="1" applyBorder="1" applyAlignment="1">
      <alignment horizontal="center" vertical="center"/>
    </xf>
    <xf numFmtId="42" fontId="15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2" fontId="3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2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42" fontId="15" fillId="0" borderId="2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42" fontId="3" fillId="0" borderId="25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42" fontId="15" fillId="0" borderId="23" xfId="0" applyNumberFormat="1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42" fontId="3" fillId="0" borderId="25" xfId="0" applyNumberFormat="1" applyFont="1" applyBorder="1" applyAlignment="1">
      <alignment horizontal="center" wrapText="1"/>
    </xf>
    <xf numFmtId="42" fontId="3" fillId="0" borderId="23" xfId="0" applyNumberFormat="1" applyFont="1" applyBorder="1" applyAlignment="1">
      <alignment horizontal="center" wrapText="1"/>
    </xf>
    <xf numFmtId="0" fontId="15" fillId="0" borderId="23" xfId="0" applyFont="1" applyBorder="1" applyAlignment="1">
      <alignment horizontal="center" vertical="center"/>
    </xf>
    <xf numFmtId="42" fontId="15" fillId="0" borderId="25" xfId="0" applyNumberFormat="1" applyFont="1" applyBorder="1" applyAlignment="1">
      <alignment horizontal="center" wrapText="1"/>
    </xf>
    <xf numFmtId="42" fontId="15" fillId="0" borderId="23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42" fontId="3" fillId="0" borderId="22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center" vertical="center" wrapText="1"/>
    </xf>
    <xf numFmtId="6" fontId="3" fillId="0" borderId="23" xfId="0" applyNumberFormat="1" applyFont="1" applyBorder="1" applyAlignment="1">
      <alignment horizontal="center" vertical="center" wrapText="1"/>
    </xf>
    <xf numFmtId="42" fontId="3" fillId="0" borderId="23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6" fontId="3" fillId="0" borderId="25" xfId="0" applyNumberFormat="1" applyFont="1" applyBorder="1" applyAlignment="1">
      <alignment horizontal="center" vertical="center" wrapText="1"/>
    </xf>
    <xf numFmtId="42" fontId="3" fillId="0" borderId="25" xfId="0" applyNumberFormat="1" applyFont="1" applyBorder="1" applyAlignment="1">
      <alignment horizontal="center" vertical="center" wrapText="1"/>
    </xf>
    <xf numFmtId="42" fontId="15" fillId="0" borderId="25" xfId="0" applyNumberFormat="1" applyFont="1" applyBorder="1" applyAlignment="1">
      <alignment horizontal="center"/>
    </xf>
    <xf numFmtId="6" fontId="15" fillId="0" borderId="25" xfId="0" applyNumberFormat="1" applyFont="1" applyBorder="1" applyAlignment="1">
      <alignment horizontal="center"/>
    </xf>
    <xf numFmtId="42" fontId="15" fillId="0" borderId="22" xfId="0" applyNumberFormat="1" applyFont="1" applyBorder="1" applyAlignment="1">
      <alignment horizontal="center" wrapText="1"/>
    </xf>
    <xf numFmtId="6" fontId="3" fillId="0" borderId="25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2" fontId="3" fillId="0" borderId="25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20" fillId="0" borderId="28" xfId="0" applyFont="1" applyBorder="1" applyAlignment="1">
      <alignment horizontal="center" wrapText="1"/>
    </xf>
    <xf numFmtId="0" fontId="22" fillId="0" borderId="28" xfId="0" applyFont="1" applyBorder="1" applyAlignment="1">
      <alignment horizontal="center" wrapText="1"/>
    </xf>
    <xf numFmtId="42" fontId="20" fillId="0" borderId="22" xfId="0" applyNumberFormat="1" applyFont="1" applyBorder="1" applyAlignment="1">
      <alignment horizontal="center" vertical="center" wrapText="1"/>
    </xf>
    <xf numFmtId="42" fontId="21" fillId="0" borderId="21" xfId="0" applyNumberFormat="1" applyFont="1" applyBorder="1" applyAlignment="1">
      <alignment horizontal="center" wrapText="1"/>
    </xf>
    <xf numFmtId="42" fontId="20" fillId="0" borderId="21" xfId="0" applyNumberFormat="1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6" fontId="18" fillId="0" borderId="23" xfId="0" applyNumberFormat="1" applyFont="1" applyBorder="1" applyAlignment="1">
      <alignment horizontal="center" wrapText="1"/>
    </xf>
    <xf numFmtId="42" fontId="18" fillId="0" borderId="23" xfId="0" applyNumberFormat="1" applyFont="1" applyBorder="1" applyAlignment="1">
      <alignment horizontal="center" wrapText="1"/>
    </xf>
    <xf numFmtId="42" fontId="0" fillId="0" borderId="0" xfId="0" applyNumberFormat="1"/>
    <xf numFmtId="0" fontId="3" fillId="0" borderId="0" xfId="0" applyFont="1" applyAlignment="1">
      <alignment vertical="top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5" fillId="0" borderId="29" xfId="0" applyFont="1" applyBorder="1" applyAlignment="1">
      <alignment horizontal="centerContinuous" wrapText="1"/>
    </xf>
    <xf numFmtId="0" fontId="5" fillId="0" borderId="28" xfId="0" applyFont="1" applyBorder="1" applyAlignment="1">
      <alignment horizontal="centerContinuous"/>
    </xf>
    <xf numFmtId="167" fontId="20" fillId="0" borderId="21" xfId="1" applyNumberFormat="1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44" fontId="5" fillId="0" borderId="21" xfId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11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NumberFormat="1" applyFont="1" applyAlignment="1">
      <alignment horizontal="left" vertical="top" wrapText="1"/>
    </xf>
    <xf numFmtId="0" fontId="20" fillId="0" borderId="0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1" fillId="0" borderId="22" xfId="0" applyFont="1" applyBorder="1" applyAlignment="1">
      <alignment horizontal="center" wrapText="1"/>
    </xf>
    <xf numFmtId="42" fontId="20" fillId="0" borderId="25" xfId="0" applyNumberFormat="1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64"/>
  <sheetViews>
    <sheetView tabSelected="1" zoomScale="120" zoomScaleNormal="120" workbookViewId="0">
      <selection activeCell="Y9" sqref="Y9"/>
    </sheetView>
  </sheetViews>
  <sheetFormatPr defaultRowHeight="15" x14ac:dyDescent="0.25"/>
  <cols>
    <col min="1" max="1" width="14" customWidth="1"/>
    <col min="2" max="2" width="9.5703125" customWidth="1"/>
    <col min="3" max="3" width="9.42578125" customWidth="1"/>
    <col min="4" max="4" width="5.85546875" customWidth="1"/>
    <col min="5" max="5" width="9.5703125" customWidth="1"/>
    <col min="6" max="6" width="5.85546875" customWidth="1"/>
    <col min="7" max="7" width="8" customWidth="1"/>
    <col min="8" max="8" width="5.5703125" customWidth="1"/>
    <col min="9" max="9" width="8" customWidth="1"/>
    <col min="10" max="10" width="5" customWidth="1"/>
    <col min="11" max="11" width="10" customWidth="1"/>
    <col min="12" max="12" width="5" customWidth="1"/>
    <col min="13" max="13" width="10.5703125" customWidth="1"/>
    <col min="14" max="14" width="6.28515625" customWidth="1"/>
    <col min="15" max="15" width="10.140625" customWidth="1"/>
    <col min="16" max="16" width="7.5703125" customWidth="1"/>
    <col min="17" max="17" width="12.140625" customWidth="1"/>
    <col min="18" max="18" width="5.140625" customWidth="1"/>
    <col min="19" max="19" width="8" customWidth="1"/>
    <col min="20" max="20" width="5.85546875" customWidth="1"/>
    <col min="21" max="21" width="8.28515625" customWidth="1"/>
    <col min="22" max="22" width="9.7109375" bestFit="1" customWidth="1"/>
  </cols>
  <sheetData>
    <row r="1" spans="1:24" ht="16.5" customHeight="1" x14ac:dyDescent="0.25">
      <c r="A1" s="9" t="s">
        <v>158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30"/>
      <c r="S1" s="10"/>
      <c r="T1" s="10"/>
      <c r="U1" s="40"/>
    </row>
    <row r="2" spans="1:24" ht="7.5" customHeight="1" x14ac:dyDescent="0.25">
      <c r="A2" s="1"/>
    </row>
    <row r="3" spans="1:24" ht="12" customHeight="1" x14ac:dyDescent="0.25">
      <c r="A3" s="255"/>
      <c r="B3" s="23" t="s">
        <v>146</v>
      </c>
      <c r="C3" s="169"/>
      <c r="D3" s="23" t="s">
        <v>136</v>
      </c>
      <c r="E3" s="169"/>
      <c r="F3" s="258" t="s">
        <v>122</v>
      </c>
      <c r="G3" s="169"/>
      <c r="H3" s="258" t="s">
        <v>112</v>
      </c>
      <c r="I3" s="169"/>
      <c r="J3" s="258" t="s">
        <v>103</v>
      </c>
      <c r="K3" s="169"/>
      <c r="L3" s="258" t="s">
        <v>99</v>
      </c>
      <c r="M3" s="169"/>
      <c r="N3" s="258" t="s">
        <v>95</v>
      </c>
      <c r="O3" s="169"/>
      <c r="P3" s="258" t="s">
        <v>93</v>
      </c>
      <c r="Q3" s="169"/>
      <c r="R3" s="258" t="s">
        <v>86</v>
      </c>
      <c r="S3" s="169"/>
      <c r="T3" s="258" t="s">
        <v>1</v>
      </c>
      <c r="U3" s="169"/>
      <c r="V3" s="142" t="s">
        <v>12</v>
      </c>
    </row>
    <row r="4" spans="1:24" ht="12" customHeight="1" x14ac:dyDescent="0.25">
      <c r="A4" s="232" t="s">
        <v>0</v>
      </c>
      <c r="B4" s="65" t="s">
        <v>2</v>
      </c>
      <c r="C4" s="66"/>
      <c r="D4" s="65" t="s">
        <v>2</v>
      </c>
      <c r="E4" s="66"/>
      <c r="F4" s="259" t="s">
        <v>2</v>
      </c>
      <c r="G4" s="66"/>
      <c r="H4" s="259" t="s">
        <v>2</v>
      </c>
      <c r="I4" s="66"/>
      <c r="J4" s="259" t="s">
        <v>2</v>
      </c>
      <c r="K4" s="66"/>
      <c r="L4" s="259" t="s">
        <v>2</v>
      </c>
      <c r="M4" s="66"/>
      <c r="N4" s="259" t="s">
        <v>2</v>
      </c>
      <c r="O4" s="66"/>
      <c r="P4" s="259" t="s">
        <v>2</v>
      </c>
      <c r="Q4" s="66"/>
      <c r="R4" s="259" t="s">
        <v>2</v>
      </c>
      <c r="S4" s="66"/>
      <c r="T4" s="259" t="s">
        <v>2</v>
      </c>
      <c r="U4" s="66"/>
      <c r="V4" s="134" t="s">
        <v>89</v>
      </c>
    </row>
    <row r="5" spans="1:24" ht="12" customHeight="1" x14ac:dyDescent="0.25">
      <c r="A5" s="256"/>
      <c r="B5" s="257" t="s">
        <v>13</v>
      </c>
      <c r="C5" s="180" t="s">
        <v>14</v>
      </c>
      <c r="D5" s="257" t="s">
        <v>13</v>
      </c>
      <c r="E5" s="180" t="s">
        <v>14</v>
      </c>
      <c r="F5" s="180" t="s">
        <v>13</v>
      </c>
      <c r="G5" s="180" t="s">
        <v>14</v>
      </c>
      <c r="H5" s="180" t="s">
        <v>13</v>
      </c>
      <c r="I5" s="180" t="s">
        <v>14</v>
      </c>
      <c r="J5" s="180" t="s">
        <v>13</v>
      </c>
      <c r="K5" s="180" t="s">
        <v>14</v>
      </c>
      <c r="L5" s="180" t="s">
        <v>13</v>
      </c>
      <c r="M5" s="180" t="s">
        <v>14</v>
      </c>
      <c r="N5" s="180" t="s">
        <v>13</v>
      </c>
      <c r="O5" s="180" t="s">
        <v>14</v>
      </c>
      <c r="P5" s="180" t="s">
        <v>13</v>
      </c>
      <c r="Q5" s="180" t="s">
        <v>14</v>
      </c>
      <c r="R5" s="180" t="s">
        <v>13</v>
      </c>
      <c r="S5" s="180" t="s">
        <v>14</v>
      </c>
      <c r="T5" s="180" t="s">
        <v>13</v>
      </c>
      <c r="U5" s="180" t="s">
        <v>14</v>
      </c>
      <c r="V5" s="135" t="s">
        <v>90</v>
      </c>
    </row>
    <row r="6" spans="1:24" ht="12" customHeight="1" x14ac:dyDescent="0.25">
      <c r="A6" s="234" t="s">
        <v>15</v>
      </c>
      <c r="B6" s="181">
        <v>0</v>
      </c>
      <c r="C6" s="182">
        <v>0</v>
      </c>
      <c r="D6" s="181">
        <v>0</v>
      </c>
      <c r="E6" s="182">
        <v>0</v>
      </c>
      <c r="F6" s="181">
        <v>0</v>
      </c>
      <c r="G6" s="182">
        <v>0</v>
      </c>
      <c r="H6" s="181">
        <v>0</v>
      </c>
      <c r="I6" s="182">
        <v>0</v>
      </c>
      <c r="J6" s="181">
        <v>0</v>
      </c>
      <c r="K6" s="182">
        <v>0</v>
      </c>
      <c r="L6" s="181">
        <v>0</v>
      </c>
      <c r="M6" s="182">
        <v>0</v>
      </c>
      <c r="N6" s="183">
        <v>0</v>
      </c>
      <c r="O6" s="184">
        <v>0</v>
      </c>
      <c r="P6" s="183">
        <v>0</v>
      </c>
      <c r="Q6" s="184">
        <v>0</v>
      </c>
      <c r="R6" s="183">
        <v>0</v>
      </c>
      <c r="S6" s="184">
        <v>0</v>
      </c>
      <c r="T6" s="181">
        <v>0</v>
      </c>
      <c r="U6" s="182">
        <v>0</v>
      </c>
      <c r="V6" s="136">
        <v>1</v>
      </c>
    </row>
    <row r="7" spans="1:24" ht="27" customHeight="1" x14ac:dyDescent="0.25">
      <c r="A7" s="253" t="s">
        <v>29</v>
      </c>
      <c r="B7" s="237">
        <v>3</v>
      </c>
      <c r="C7" s="245">
        <v>387454</v>
      </c>
      <c r="D7" s="237">
        <v>3</v>
      </c>
      <c r="E7" s="245">
        <v>369953</v>
      </c>
      <c r="F7" s="195">
        <v>3</v>
      </c>
      <c r="G7" s="196">
        <v>327893</v>
      </c>
      <c r="H7" s="195">
        <v>2.83</v>
      </c>
      <c r="I7" s="196">
        <v>282545</v>
      </c>
      <c r="J7" s="195">
        <v>2</v>
      </c>
      <c r="K7" s="196">
        <v>211278</v>
      </c>
      <c r="L7" s="195">
        <v>2</v>
      </c>
      <c r="M7" s="196">
        <v>206330.25</v>
      </c>
      <c r="N7" s="224">
        <v>3</v>
      </c>
      <c r="O7" s="225">
        <v>283437</v>
      </c>
      <c r="P7" s="224">
        <v>3</v>
      </c>
      <c r="Q7" s="226">
        <v>300447</v>
      </c>
      <c r="R7" s="224">
        <v>3</v>
      </c>
      <c r="S7" s="226">
        <v>285304</v>
      </c>
      <c r="T7" s="195">
        <v>3</v>
      </c>
      <c r="U7" s="196">
        <v>278055</v>
      </c>
      <c r="V7" s="137"/>
      <c r="X7" s="251"/>
    </row>
    <row r="8" spans="1:24" ht="13.5" customHeight="1" x14ac:dyDescent="0.25">
      <c r="A8" s="254"/>
      <c r="B8" s="233"/>
      <c r="C8" s="233" t="s">
        <v>149</v>
      </c>
      <c r="D8" s="239"/>
      <c r="E8" s="239"/>
      <c r="F8" s="198"/>
      <c r="G8" s="199"/>
      <c r="H8" s="198" t="s">
        <v>115</v>
      </c>
      <c r="I8" s="199" t="s">
        <v>116</v>
      </c>
      <c r="J8" s="198"/>
      <c r="K8" s="199"/>
      <c r="L8" s="198"/>
      <c r="M8" s="199"/>
      <c r="N8" s="221"/>
      <c r="O8" s="222"/>
      <c r="P8" s="221"/>
      <c r="Q8" s="223"/>
      <c r="R8" s="221"/>
      <c r="S8" s="223"/>
      <c r="T8" s="198"/>
      <c r="U8" s="199"/>
      <c r="V8" s="137"/>
      <c r="X8" s="251"/>
    </row>
    <row r="9" spans="1:24" ht="15" customHeight="1" x14ac:dyDescent="0.25">
      <c r="A9" s="174" t="s">
        <v>16</v>
      </c>
      <c r="B9" s="240">
        <v>1.23</v>
      </c>
      <c r="C9" s="240"/>
      <c r="D9" s="240">
        <v>0.88</v>
      </c>
      <c r="E9" s="260">
        <v>48562</v>
      </c>
      <c r="F9" s="195">
        <v>1.17</v>
      </c>
      <c r="G9" s="195"/>
      <c r="H9" s="195">
        <v>1.64</v>
      </c>
      <c r="I9" s="195"/>
      <c r="J9" s="195">
        <v>2.42</v>
      </c>
      <c r="K9" s="195" t="s">
        <v>109</v>
      </c>
      <c r="L9" s="195">
        <v>2.7</v>
      </c>
      <c r="M9" s="196"/>
      <c r="N9" s="213"/>
      <c r="O9" s="214" t="s">
        <v>96</v>
      </c>
      <c r="P9" s="213"/>
      <c r="Q9" s="214"/>
      <c r="R9" s="213"/>
      <c r="S9" s="214"/>
      <c r="T9" s="195"/>
      <c r="U9" s="196"/>
      <c r="V9" s="137">
        <v>5</v>
      </c>
    </row>
    <row r="10" spans="1:24" x14ac:dyDescent="0.25">
      <c r="A10" s="174" t="s">
        <v>46</v>
      </c>
      <c r="B10" s="203" t="s">
        <v>48</v>
      </c>
      <c r="C10" s="240"/>
      <c r="D10" s="203" t="s">
        <v>48</v>
      </c>
      <c r="E10" s="240"/>
      <c r="F10" s="203" t="s">
        <v>48</v>
      </c>
      <c r="G10" s="203"/>
      <c r="H10" s="203" t="s">
        <v>48</v>
      </c>
      <c r="I10" s="203"/>
      <c r="J10" s="203" t="s">
        <v>48</v>
      </c>
      <c r="K10" s="203"/>
      <c r="L10" s="203" t="s">
        <v>48</v>
      </c>
      <c r="M10" s="202"/>
      <c r="N10" s="219">
        <v>1.76</v>
      </c>
      <c r="O10" s="220"/>
      <c r="P10" s="219">
        <v>1.58</v>
      </c>
      <c r="Q10" s="220"/>
      <c r="R10" s="219">
        <v>1.58</v>
      </c>
      <c r="S10" s="220"/>
      <c r="T10" s="203">
        <v>1.58</v>
      </c>
      <c r="U10" s="202"/>
      <c r="V10" s="137"/>
    </row>
    <row r="11" spans="1:24" x14ac:dyDescent="0.25">
      <c r="A11" s="174" t="s">
        <v>78</v>
      </c>
      <c r="B11" s="240">
        <v>0.53</v>
      </c>
      <c r="C11" s="247" t="s">
        <v>154</v>
      </c>
      <c r="D11" s="240">
        <v>0.88</v>
      </c>
      <c r="E11" s="247">
        <v>21000</v>
      </c>
      <c r="F11" s="203">
        <v>1.25</v>
      </c>
      <c r="G11" s="202">
        <v>109429</v>
      </c>
      <c r="H11" s="203">
        <v>1.53</v>
      </c>
      <c r="I11" s="202">
        <v>115023</v>
      </c>
      <c r="J11" s="203">
        <v>2.42</v>
      </c>
      <c r="K11" s="202">
        <v>175329</v>
      </c>
      <c r="L11" s="203">
        <v>2.5299999999999998</v>
      </c>
      <c r="M11" s="202">
        <v>150872</v>
      </c>
      <c r="N11" s="219" t="s">
        <v>96</v>
      </c>
      <c r="O11" s="220">
        <v>89040</v>
      </c>
      <c r="P11" s="219" t="s">
        <v>17</v>
      </c>
      <c r="Q11" s="220">
        <v>79632</v>
      </c>
      <c r="R11" s="219" t="s">
        <v>17</v>
      </c>
      <c r="S11" s="220">
        <v>74655</v>
      </c>
      <c r="T11" s="203" t="s">
        <v>17</v>
      </c>
      <c r="U11" s="202">
        <v>74655</v>
      </c>
      <c r="V11" s="137"/>
    </row>
    <row r="12" spans="1:24" x14ac:dyDescent="0.25">
      <c r="A12" s="232" t="s">
        <v>79</v>
      </c>
      <c r="B12" s="203" t="s">
        <v>18</v>
      </c>
      <c r="C12" s="238"/>
      <c r="D12" s="203" t="s">
        <v>18</v>
      </c>
      <c r="E12" s="238"/>
      <c r="F12" s="203" t="s">
        <v>18</v>
      </c>
      <c r="G12" s="203" t="s">
        <v>133</v>
      </c>
      <c r="H12" s="203" t="s">
        <v>18</v>
      </c>
      <c r="I12" s="203" t="s">
        <v>113</v>
      </c>
      <c r="J12" s="203" t="s">
        <v>18</v>
      </c>
      <c r="K12" s="203" t="s">
        <v>110</v>
      </c>
      <c r="L12" s="203" t="s">
        <v>18</v>
      </c>
      <c r="M12" s="203"/>
      <c r="N12" s="219"/>
      <c r="O12" s="220"/>
      <c r="P12" s="219"/>
      <c r="Q12" s="220"/>
      <c r="R12" s="219"/>
      <c r="S12" s="220"/>
      <c r="T12" s="203"/>
      <c r="U12" s="202"/>
      <c r="V12" s="137"/>
    </row>
    <row r="13" spans="1:24" ht="12" customHeight="1" x14ac:dyDescent="0.25">
      <c r="A13" s="233" t="s">
        <v>47</v>
      </c>
      <c r="B13" s="233" t="s">
        <v>157</v>
      </c>
      <c r="C13" s="233"/>
      <c r="D13" s="239" t="s">
        <v>140</v>
      </c>
      <c r="E13" s="239"/>
      <c r="F13" s="198"/>
      <c r="G13" s="199"/>
      <c r="H13" s="198" t="s">
        <v>113</v>
      </c>
      <c r="I13" s="199"/>
      <c r="J13" s="198" t="s">
        <v>100</v>
      </c>
      <c r="K13" s="199"/>
      <c r="L13" s="198" t="s">
        <v>100</v>
      </c>
      <c r="M13" s="199"/>
      <c r="N13" s="212"/>
      <c r="O13" s="215"/>
      <c r="P13" s="212"/>
      <c r="Q13" s="215"/>
      <c r="R13" s="212"/>
      <c r="S13" s="215"/>
      <c r="T13" s="198"/>
      <c r="U13" s="199"/>
      <c r="V13" s="138"/>
    </row>
    <row r="14" spans="1:24" ht="15" customHeight="1" x14ac:dyDescent="0.25">
      <c r="A14" s="175" t="s">
        <v>71</v>
      </c>
      <c r="B14" s="175">
        <v>0.6</v>
      </c>
      <c r="C14" s="246">
        <v>8250</v>
      </c>
      <c r="D14" s="241">
        <v>0.53</v>
      </c>
      <c r="E14" s="246">
        <v>7200</v>
      </c>
      <c r="F14" s="193">
        <v>0.73</v>
      </c>
      <c r="G14" s="205"/>
      <c r="H14" s="193">
        <v>0.8</v>
      </c>
      <c r="I14" s="205"/>
      <c r="J14" s="193">
        <v>1</v>
      </c>
      <c r="K14" s="205"/>
      <c r="L14" s="193">
        <v>1</v>
      </c>
      <c r="M14" s="205"/>
      <c r="N14" s="193">
        <v>1</v>
      </c>
      <c r="O14" s="217"/>
      <c r="P14" s="193">
        <v>1</v>
      </c>
      <c r="Q14" s="217"/>
      <c r="R14" s="193">
        <v>1</v>
      </c>
      <c r="S14" s="217"/>
      <c r="T14" s="193">
        <v>1</v>
      </c>
      <c r="U14" s="205"/>
      <c r="V14" s="137"/>
    </row>
    <row r="15" spans="1:24" ht="15" customHeight="1" x14ac:dyDescent="0.25">
      <c r="A15" s="175" t="s">
        <v>70</v>
      </c>
      <c r="B15" s="175"/>
      <c r="C15" s="175"/>
      <c r="D15" s="241"/>
      <c r="E15" s="246"/>
      <c r="F15" s="194"/>
      <c r="G15" s="197">
        <v>9108</v>
      </c>
      <c r="H15" s="194"/>
      <c r="I15" s="197">
        <v>9936</v>
      </c>
      <c r="J15" s="194"/>
      <c r="K15" s="197">
        <v>12420</v>
      </c>
      <c r="L15" s="194"/>
      <c r="M15" s="197">
        <v>9900</v>
      </c>
      <c r="N15" s="192">
        <v>0.25</v>
      </c>
      <c r="O15" s="188">
        <v>10800</v>
      </c>
      <c r="P15" s="192">
        <v>0.19</v>
      </c>
      <c r="Q15" s="188">
        <v>10320</v>
      </c>
      <c r="R15" s="192">
        <v>0.19</v>
      </c>
      <c r="S15" s="188">
        <v>9675</v>
      </c>
      <c r="T15" s="192">
        <v>0.19</v>
      </c>
      <c r="U15" s="188">
        <v>9675</v>
      </c>
      <c r="V15" s="137"/>
    </row>
    <row r="16" spans="1:24" ht="15" customHeight="1" x14ac:dyDescent="0.25">
      <c r="A16" s="231" t="s">
        <v>69</v>
      </c>
      <c r="B16" s="231"/>
      <c r="C16" s="231"/>
      <c r="D16" s="242"/>
      <c r="E16" s="242"/>
      <c r="F16" s="211"/>
      <c r="G16" s="210"/>
      <c r="H16" s="211"/>
      <c r="I16" s="210"/>
      <c r="J16" s="211"/>
      <c r="K16" s="210"/>
      <c r="L16" s="211"/>
      <c r="M16" s="210"/>
      <c r="N16" s="211" t="s">
        <v>73</v>
      </c>
      <c r="O16" s="218"/>
      <c r="P16" s="211" t="s">
        <v>73</v>
      </c>
      <c r="Q16" s="218"/>
      <c r="R16" s="211" t="s">
        <v>73</v>
      </c>
      <c r="S16" s="218"/>
      <c r="T16" s="211" t="s">
        <v>73</v>
      </c>
      <c r="U16" s="210"/>
      <c r="V16" s="138"/>
    </row>
    <row r="17" spans="1:22" ht="27" customHeight="1" x14ac:dyDescent="0.25">
      <c r="A17" s="175" t="s">
        <v>66</v>
      </c>
      <c r="B17" s="204" t="s">
        <v>126</v>
      </c>
      <c r="C17" s="246">
        <v>2025</v>
      </c>
      <c r="D17" s="204" t="s">
        <v>126</v>
      </c>
      <c r="E17" s="246">
        <v>2025</v>
      </c>
      <c r="F17" s="204" t="s">
        <v>126</v>
      </c>
      <c r="G17" s="227">
        <v>1863</v>
      </c>
      <c r="H17" s="204" t="s">
        <v>128</v>
      </c>
      <c r="I17" s="227">
        <v>1932</v>
      </c>
      <c r="J17" s="204" t="s">
        <v>84</v>
      </c>
      <c r="K17" s="227">
        <v>2277</v>
      </c>
      <c r="L17" s="204" t="s">
        <v>84</v>
      </c>
      <c r="M17" s="227">
        <v>2310</v>
      </c>
      <c r="N17" s="204" t="s">
        <v>84</v>
      </c>
      <c r="O17" s="217">
        <v>2016</v>
      </c>
      <c r="P17" s="204" t="s">
        <v>84</v>
      </c>
      <c r="Q17" s="217">
        <v>2016</v>
      </c>
      <c r="R17" s="204" t="s">
        <v>84</v>
      </c>
      <c r="S17" s="217">
        <v>1890</v>
      </c>
      <c r="T17" s="204" t="s">
        <v>84</v>
      </c>
      <c r="U17" s="228">
        <v>1890</v>
      </c>
      <c r="V17" s="137"/>
    </row>
    <row r="18" spans="1:22" ht="22.5" x14ac:dyDescent="0.25">
      <c r="A18" s="176" t="s">
        <v>51</v>
      </c>
      <c r="B18" s="209" t="s">
        <v>127</v>
      </c>
      <c r="C18" s="241"/>
      <c r="D18" s="209" t="s">
        <v>127</v>
      </c>
      <c r="E18" s="241"/>
      <c r="F18" s="209" t="s">
        <v>127</v>
      </c>
      <c r="G18" s="197"/>
      <c r="H18" s="209" t="s">
        <v>129</v>
      </c>
      <c r="I18" s="197"/>
      <c r="J18" s="209" t="s">
        <v>107</v>
      </c>
      <c r="K18" s="197"/>
      <c r="L18" s="209" t="s">
        <v>53</v>
      </c>
      <c r="M18" s="197"/>
      <c r="N18" s="209" t="s">
        <v>53</v>
      </c>
      <c r="O18" s="229"/>
      <c r="P18" s="209" t="s">
        <v>53</v>
      </c>
      <c r="Q18" s="229"/>
      <c r="R18" s="209" t="s">
        <v>53</v>
      </c>
      <c r="S18" s="229"/>
      <c r="T18" s="209" t="s">
        <v>53</v>
      </c>
      <c r="U18" s="197"/>
      <c r="V18" s="137"/>
    </row>
    <row r="19" spans="1:22" ht="22.5" x14ac:dyDescent="0.25">
      <c r="A19" s="269" t="s">
        <v>50</v>
      </c>
      <c r="B19" s="209" t="s">
        <v>52</v>
      </c>
      <c r="C19" s="273"/>
      <c r="D19" s="191" t="s">
        <v>52</v>
      </c>
      <c r="E19" s="242"/>
      <c r="F19" s="191" t="s">
        <v>52</v>
      </c>
      <c r="G19" s="189"/>
      <c r="H19" s="191" t="s">
        <v>52</v>
      </c>
      <c r="I19" s="189"/>
      <c r="J19" s="191" t="s">
        <v>52</v>
      </c>
      <c r="K19" s="189"/>
      <c r="L19" s="191" t="s">
        <v>52</v>
      </c>
      <c r="M19" s="189"/>
      <c r="N19" s="191" t="s">
        <v>52</v>
      </c>
      <c r="O19" s="218"/>
      <c r="P19" s="191" t="s">
        <v>52</v>
      </c>
      <c r="Q19" s="218"/>
      <c r="R19" s="191" t="s">
        <v>52</v>
      </c>
      <c r="S19" s="218"/>
      <c r="T19" s="191" t="s">
        <v>52</v>
      </c>
      <c r="U19" s="189"/>
      <c r="V19" s="138"/>
    </row>
    <row r="20" spans="1:22" ht="15" customHeight="1" x14ac:dyDescent="0.25">
      <c r="A20" s="270" t="s">
        <v>75</v>
      </c>
      <c r="B20" s="271" t="s">
        <v>147</v>
      </c>
      <c r="C20" s="274" t="s">
        <v>150</v>
      </c>
      <c r="D20" s="268">
        <v>3.08</v>
      </c>
      <c r="E20" s="247">
        <v>205928</v>
      </c>
      <c r="F20" s="195">
        <v>2.83</v>
      </c>
      <c r="G20" s="196">
        <v>184052</v>
      </c>
      <c r="H20" s="195">
        <v>2.42</v>
      </c>
      <c r="I20" s="196">
        <v>143274</v>
      </c>
      <c r="J20" s="195">
        <v>3.25</v>
      </c>
      <c r="K20" s="196">
        <v>216601</v>
      </c>
      <c r="L20" s="195">
        <v>4</v>
      </c>
      <c r="M20" s="196">
        <v>217194</v>
      </c>
      <c r="N20" s="213">
        <v>4</v>
      </c>
      <c r="O20" s="230">
        <v>215554</v>
      </c>
      <c r="P20" s="213">
        <v>4</v>
      </c>
      <c r="Q20" s="214">
        <v>212052</v>
      </c>
      <c r="R20" s="213">
        <v>4</v>
      </c>
      <c r="S20" s="214">
        <v>196318</v>
      </c>
      <c r="T20" s="195">
        <v>3.6</v>
      </c>
      <c r="U20" s="196">
        <v>186816</v>
      </c>
      <c r="V20" s="137">
        <v>5</v>
      </c>
    </row>
    <row r="21" spans="1:22" ht="19.5" customHeight="1" x14ac:dyDescent="0.25">
      <c r="A21" s="174" t="s">
        <v>74</v>
      </c>
      <c r="B21" s="264" t="s">
        <v>148</v>
      </c>
      <c r="C21" s="232" t="s">
        <v>149</v>
      </c>
      <c r="D21" s="272" t="s">
        <v>143</v>
      </c>
      <c r="E21" s="243"/>
      <c r="F21" s="198" t="s">
        <v>123</v>
      </c>
      <c r="G21" s="199" t="s">
        <v>123</v>
      </c>
      <c r="H21" s="198" t="s">
        <v>114</v>
      </c>
      <c r="I21" s="199"/>
      <c r="J21" s="198" t="s">
        <v>104</v>
      </c>
      <c r="K21" s="199"/>
      <c r="L21" s="198"/>
      <c r="M21" s="199"/>
      <c r="N21" s="198"/>
      <c r="O21" s="215"/>
      <c r="P21" s="198" t="s">
        <v>20</v>
      </c>
      <c r="Q21" s="215"/>
      <c r="R21" s="198" t="s">
        <v>20</v>
      </c>
      <c r="S21" s="215"/>
      <c r="T21" s="198" t="s">
        <v>20</v>
      </c>
      <c r="U21" s="199"/>
      <c r="V21" s="137"/>
    </row>
    <row r="22" spans="1:22" ht="19.5" customHeight="1" x14ac:dyDescent="0.25">
      <c r="A22" s="177"/>
      <c r="B22" s="261" t="s">
        <v>157</v>
      </c>
      <c r="C22" s="233" t="s">
        <v>157</v>
      </c>
      <c r="D22" s="272"/>
      <c r="E22" s="243"/>
      <c r="F22" s="198"/>
      <c r="G22" s="199"/>
      <c r="H22" s="198"/>
      <c r="I22" s="199"/>
      <c r="J22" s="198"/>
      <c r="K22" s="199"/>
      <c r="L22" s="198"/>
      <c r="M22" s="199"/>
      <c r="N22" s="198"/>
      <c r="O22" s="215"/>
      <c r="P22" s="198"/>
      <c r="Q22" s="215"/>
      <c r="R22" s="198"/>
      <c r="S22" s="215"/>
      <c r="T22" s="198"/>
      <c r="U22" s="199"/>
      <c r="V22" s="137"/>
    </row>
    <row r="23" spans="1:22" ht="27" customHeight="1" x14ac:dyDescent="0.25">
      <c r="A23" s="233" t="s">
        <v>151</v>
      </c>
      <c r="B23" s="198" t="s">
        <v>152</v>
      </c>
      <c r="C23" s="199">
        <v>7062</v>
      </c>
      <c r="D23" s="198">
        <v>0</v>
      </c>
      <c r="E23" s="199">
        <v>0</v>
      </c>
      <c r="F23" s="198">
        <v>0</v>
      </c>
      <c r="G23" s="199">
        <v>0</v>
      </c>
      <c r="H23" s="198">
        <v>0</v>
      </c>
      <c r="I23" s="199">
        <v>0</v>
      </c>
      <c r="J23" s="198">
        <v>0</v>
      </c>
      <c r="K23" s="199">
        <v>0</v>
      </c>
      <c r="L23" s="198">
        <v>0</v>
      </c>
      <c r="M23" s="199">
        <v>0</v>
      </c>
      <c r="N23" s="212">
        <v>0</v>
      </c>
      <c r="O23" s="215">
        <v>0</v>
      </c>
      <c r="P23" s="212">
        <v>0</v>
      </c>
      <c r="Q23" s="215">
        <v>0</v>
      </c>
      <c r="R23" s="212">
        <v>0</v>
      </c>
      <c r="S23" s="215">
        <v>0</v>
      </c>
      <c r="T23" s="198">
        <v>0</v>
      </c>
      <c r="U23" s="199">
        <v>0</v>
      </c>
      <c r="V23" s="138"/>
    </row>
    <row r="24" spans="1:22" ht="25.5" customHeight="1" x14ac:dyDescent="0.25">
      <c r="A24" s="174" t="s">
        <v>77</v>
      </c>
      <c r="B24" s="174" t="s">
        <v>153</v>
      </c>
      <c r="C24" s="262">
        <v>57</v>
      </c>
      <c r="D24" s="200" t="s">
        <v>24</v>
      </c>
      <c r="E24" s="208">
        <v>0</v>
      </c>
      <c r="F24" s="200">
        <v>0.2</v>
      </c>
      <c r="G24" s="208">
        <v>4419</v>
      </c>
      <c r="H24" s="200" t="s">
        <v>24</v>
      </c>
      <c r="I24" s="208">
        <v>0</v>
      </c>
      <c r="J24" s="200" t="s">
        <v>24</v>
      </c>
      <c r="K24" s="208">
        <v>0</v>
      </c>
      <c r="L24" s="200" t="s">
        <v>24</v>
      </c>
      <c r="M24" s="208">
        <v>474.58</v>
      </c>
      <c r="N24" s="213" t="s">
        <v>24</v>
      </c>
      <c r="O24" s="214">
        <v>326</v>
      </c>
      <c r="P24" s="213" t="s">
        <v>24</v>
      </c>
      <c r="Q24" s="214">
        <v>320</v>
      </c>
      <c r="R24" s="213" t="s">
        <v>24</v>
      </c>
      <c r="S24" s="214">
        <v>274</v>
      </c>
      <c r="T24" s="200">
        <v>0.25</v>
      </c>
      <c r="U24" s="208">
        <v>9730</v>
      </c>
      <c r="V24" s="137"/>
    </row>
    <row r="25" spans="1:22" ht="12" customHeight="1" x14ac:dyDescent="0.25">
      <c r="A25" s="177" t="s">
        <v>76</v>
      </c>
      <c r="B25" s="177"/>
      <c r="C25" s="177"/>
      <c r="D25" s="243"/>
      <c r="E25" s="243"/>
      <c r="F25" s="198" t="s">
        <v>124</v>
      </c>
      <c r="G25" s="199" t="s">
        <v>124</v>
      </c>
      <c r="H25" s="198"/>
      <c r="I25" s="199"/>
      <c r="J25" s="198"/>
      <c r="K25" s="199"/>
      <c r="L25" s="198"/>
      <c r="M25" s="199"/>
      <c r="N25" s="212"/>
      <c r="O25" s="199" t="s">
        <v>25</v>
      </c>
      <c r="P25" s="212"/>
      <c r="Q25" s="199" t="s">
        <v>25</v>
      </c>
      <c r="R25" s="212"/>
      <c r="S25" s="199" t="s">
        <v>25</v>
      </c>
      <c r="T25" s="198" t="s">
        <v>20</v>
      </c>
      <c r="U25" s="199"/>
      <c r="V25" s="139"/>
    </row>
    <row r="26" spans="1:22" ht="15" customHeight="1" x14ac:dyDescent="0.25">
      <c r="A26" s="178" t="s">
        <v>80</v>
      </c>
      <c r="B26" s="264">
        <v>6.53</v>
      </c>
      <c r="C26" s="263">
        <v>630525</v>
      </c>
      <c r="D26" s="240">
        <f>D6+D7+((D9+D11)/2)+D20+D23</f>
        <v>6.96</v>
      </c>
      <c r="E26" s="247">
        <f>SUM(E6:E25)</f>
        <v>654668</v>
      </c>
      <c r="F26" s="195">
        <f>F6+F7+((F9+F11)/2)+F20+F23</f>
        <v>7.04</v>
      </c>
      <c r="G26" s="196">
        <f>SUM(G6:G25)</f>
        <v>636764</v>
      </c>
      <c r="H26" s="195">
        <f>H6+H7+((H9+H11)/2)+H20+H23</f>
        <v>6.835</v>
      </c>
      <c r="I26" s="196">
        <f>SUM(I6:I25)</f>
        <v>552710</v>
      </c>
      <c r="J26" s="195">
        <f>J6+J7+((J9+J11)/2)+J20+J23</f>
        <v>7.67</v>
      </c>
      <c r="K26" s="196">
        <f>SUM(K6:K25)</f>
        <v>617905</v>
      </c>
      <c r="L26" s="195">
        <f>L6+L7+((L9+L11)/2)+L20+L23</f>
        <v>8.6150000000000002</v>
      </c>
      <c r="M26" s="196">
        <f>SUM(M6:M25)</f>
        <v>587080.82999999996</v>
      </c>
      <c r="N26" s="213">
        <f>N7+N10+N20+N23</f>
        <v>8.76</v>
      </c>
      <c r="O26" s="214">
        <f>SUM(O6:O25)</f>
        <v>601173</v>
      </c>
      <c r="P26" s="213">
        <f>P7+P10+P20+P23</f>
        <v>8.58</v>
      </c>
      <c r="Q26" s="214">
        <f>SUM(Q6:Q25)</f>
        <v>604787</v>
      </c>
      <c r="R26" s="213">
        <f>R7+R10+R20+R23</f>
        <v>8.58</v>
      </c>
      <c r="S26" s="214">
        <f>SUM(S6:S25)</f>
        <v>568116</v>
      </c>
      <c r="T26" s="195">
        <f>T7+T10+T20+T24</f>
        <v>8.43</v>
      </c>
      <c r="U26" s="196">
        <f>U7+U11+U20+U24</f>
        <v>549256</v>
      </c>
      <c r="V26" s="140">
        <v>11</v>
      </c>
    </row>
    <row r="27" spans="1:22" ht="12" customHeight="1" x14ac:dyDescent="0.25">
      <c r="A27" s="179"/>
      <c r="B27" s="275" t="s">
        <v>157</v>
      </c>
      <c r="C27" s="275" t="s">
        <v>157</v>
      </c>
      <c r="D27" s="243" t="s">
        <v>144</v>
      </c>
      <c r="E27" s="244"/>
      <c r="F27" s="199" t="s">
        <v>125</v>
      </c>
      <c r="G27" s="199" t="s">
        <v>135</v>
      </c>
      <c r="H27" s="199" t="s">
        <v>117</v>
      </c>
      <c r="I27" s="199" t="s">
        <v>117</v>
      </c>
      <c r="J27" s="199" t="s">
        <v>100</v>
      </c>
      <c r="K27" s="199"/>
      <c r="L27" s="199" t="s">
        <v>100</v>
      </c>
      <c r="M27" s="199"/>
      <c r="N27" s="248"/>
      <c r="O27" s="249"/>
      <c r="P27" s="248"/>
      <c r="Q27" s="250"/>
      <c r="R27" s="198"/>
      <c r="S27" s="199"/>
      <c r="T27" s="198" t="s">
        <v>49</v>
      </c>
      <c r="U27" s="199" t="s">
        <v>27</v>
      </c>
      <c r="V27" s="141"/>
    </row>
    <row r="28" spans="1:22" ht="14.25" customHeight="1" x14ac:dyDescent="0.25">
      <c r="A28" s="155" t="s">
        <v>98</v>
      </c>
      <c r="B28" s="155"/>
      <c r="C28" s="155"/>
      <c r="D28" s="38"/>
      <c r="E28" s="39"/>
      <c r="F28" s="38"/>
      <c r="G28" s="39"/>
      <c r="H28" s="38"/>
      <c r="I28" s="39"/>
      <c r="J28" s="38"/>
      <c r="K28" s="39"/>
      <c r="L28" s="38"/>
      <c r="M28" s="39"/>
      <c r="N28" s="38"/>
      <c r="O28" s="44"/>
      <c r="P28" s="38"/>
      <c r="Q28" s="39"/>
      <c r="R28" s="38"/>
      <c r="S28" s="39"/>
      <c r="T28" s="38"/>
      <c r="U28" s="39"/>
    </row>
    <row r="29" spans="1:22" ht="12" customHeight="1" x14ac:dyDescent="0.25">
      <c r="A29" s="156" t="s">
        <v>145</v>
      </c>
      <c r="B29" s="156"/>
      <c r="C29" s="156"/>
      <c r="D29" s="7"/>
      <c r="E29" s="12"/>
      <c r="F29" s="7"/>
      <c r="G29" s="12"/>
      <c r="H29" s="7"/>
      <c r="I29" s="12"/>
      <c r="J29" s="7"/>
      <c r="K29" s="12"/>
      <c r="L29" s="7"/>
      <c r="M29" s="12"/>
      <c r="N29" s="7"/>
      <c r="O29" s="12"/>
      <c r="P29" s="7"/>
      <c r="Q29" s="12"/>
      <c r="R29" s="7"/>
      <c r="S29" s="12"/>
      <c r="T29" s="7"/>
      <c r="U29" s="12"/>
    </row>
    <row r="30" spans="1:22" ht="12" customHeight="1" x14ac:dyDescent="0.25">
      <c r="A30" s="156" t="s">
        <v>137</v>
      </c>
      <c r="B30" s="156"/>
      <c r="C30" s="156"/>
      <c r="D30" s="7"/>
      <c r="E30" s="12"/>
      <c r="F30" s="7"/>
      <c r="G30" s="12"/>
      <c r="H30" s="7"/>
      <c r="I30" s="12"/>
      <c r="J30" s="7"/>
      <c r="K30" s="12"/>
      <c r="L30" s="7"/>
      <c r="M30" s="12"/>
      <c r="N30" s="7"/>
      <c r="O30" s="12"/>
      <c r="P30" s="7"/>
      <c r="Q30" s="12"/>
      <c r="R30" s="7"/>
      <c r="S30" s="12"/>
      <c r="T30" s="7"/>
      <c r="U30" s="12"/>
    </row>
    <row r="31" spans="1:22" ht="12" customHeight="1" x14ac:dyDescent="0.25">
      <c r="A31" s="156" t="s">
        <v>108</v>
      </c>
      <c r="B31" s="156"/>
      <c r="C31" s="156"/>
      <c r="D31" s="7"/>
      <c r="E31" s="12"/>
      <c r="F31" s="7"/>
      <c r="G31" s="12"/>
      <c r="H31" s="7"/>
      <c r="I31" s="12"/>
      <c r="J31" s="7"/>
      <c r="K31" s="12"/>
      <c r="L31" s="7"/>
      <c r="M31" s="12"/>
      <c r="N31" s="7"/>
      <c r="O31" s="12"/>
      <c r="P31" s="7"/>
      <c r="Q31" s="12"/>
      <c r="R31" s="7"/>
      <c r="S31" s="12"/>
      <c r="T31" s="7"/>
      <c r="U31" s="12"/>
    </row>
    <row r="32" spans="1:22" ht="12" customHeight="1" x14ac:dyDescent="0.25">
      <c r="A32" s="156" t="s">
        <v>101</v>
      </c>
      <c r="B32" s="156"/>
      <c r="C32" s="156"/>
      <c r="D32" s="7"/>
      <c r="E32" s="12"/>
      <c r="F32" s="7"/>
      <c r="G32" s="12"/>
      <c r="H32" s="7"/>
      <c r="I32" s="12"/>
      <c r="J32" s="7"/>
      <c r="K32" s="12"/>
      <c r="L32" s="7"/>
      <c r="M32" s="12"/>
      <c r="N32" s="7"/>
      <c r="O32" s="12"/>
      <c r="P32" s="7"/>
      <c r="Q32" s="6"/>
      <c r="R32" s="7"/>
      <c r="S32" s="12"/>
      <c r="T32" s="7"/>
      <c r="U32" s="12"/>
    </row>
    <row r="33" spans="1:21" ht="12" customHeight="1" x14ac:dyDescent="0.25">
      <c r="A33" s="156" t="s">
        <v>94</v>
      </c>
      <c r="B33" s="156"/>
      <c r="C33" s="156"/>
      <c r="D33" s="7"/>
      <c r="E33" s="12"/>
      <c r="F33" s="7"/>
      <c r="G33" s="12"/>
      <c r="H33" s="7"/>
      <c r="I33" s="12"/>
      <c r="J33" s="7"/>
      <c r="K33" s="12"/>
      <c r="L33" s="7"/>
      <c r="M33" s="12"/>
      <c r="N33" s="7"/>
      <c r="O33" s="12"/>
      <c r="P33" s="7"/>
      <c r="Q33" s="12"/>
      <c r="R33" s="7"/>
      <c r="S33" s="12"/>
      <c r="T33" s="7"/>
      <c r="U33" s="12"/>
    </row>
    <row r="34" spans="1:21" ht="12" customHeight="1" x14ac:dyDescent="0.25">
      <c r="A34" s="156" t="s">
        <v>139</v>
      </c>
      <c r="B34" s="156"/>
      <c r="C34" s="156"/>
      <c r="D34" s="7"/>
      <c r="E34" s="12"/>
      <c r="F34" s="7"/>
      <c r="G34" s="12"/>
      <c r="H34" s="7"/>
      <c r="I34" s="12"/>
      <c r="J34" s="7"/>
      <c r="K34" s="12"/>
      <c r="L34" s="7"/>
      <c r="M34" s="12"/>
      <c r="N34" s="7"/>
      <c r="O34" s="12"/>
      <c r="P34" s="7"/>
      <c r="Q34" s="12"/>
      <c r="R34" s="7"/>
      <c r="S34" s="12"/>
      <c r="T34" s="7"/>
      <c r="U34" s="12"/>
    </row>
    <row r="35" spans="1:21" ht="12" customHeight="1" x14ac:dyDescent="0.25">
      <c r="A35" s="156" t="s">
        <v>118</v>
      </c>
      <c r="B35" s="156"/>
      <c r="C35" s="156"/>
      <c r="D35" s="7"/>
      <c r="E35" s="12"/>
      <c r="F35" s="7"/>
      <c r="G35" s="12"/>
      <c r="H35" s="7"/>
      <c r="I35" s="12"/>
      <c r="J35" s="7"/>
      <c r="K35" s="12"/>
      <c r="L35" s="7"/>
      <c r="M35" s="12"/>
      <c r="N35" s="7"/>
      <c r="O35" s="12"/>
      <c r="P35" s="7"/>
      <c r="Q35" s="12"/>
      <c r="R35" s="7"/>
      <c r="S35" s="12"/>
      <c r="T35" s="7"/>
      <c r="U35" s="12"/>
    </row>
    <row r="36" spans="1:21" ht="12" customHeight="1" x14ac:dyDescent="0.25">
      <c r="A36" s="22"/>
      <c r="B36" s="22"/>
      <c r="C36" s="22"/>
      <c r="D36" s="7"/>
      <c r="E36" s="12"/>
      <c r="F36" s="7"/>
      <c r="G36" s="12"/>
      <c r="H36" s="7"/>
      <c r="I36" s="12"/>
      <c r="J36" s="7"/>
      <c r="K36" s="12"/>
      <c r="L36" s="7"/>
      <c r="M36" s="12"/>
      <c r="N36" s="7"/>
      <c r="O36" s="12"/>
      <c r="P36" s="7"/>
      <c r="Q36" s="12"/>
      <c r="R36" s="7"/>
      <c r="S36" s="7"/>
      <c r="T36" s="12"/>
      <c r="U36" s="2"/>
    </row>
    <row r="37" spans="1:21" ht="23.25" customHeight="1" x14ac:dyDescent="0.25">
      <c r="A37" s="144" t="s">
        <v>67</v>
      </c>
      <c r="B37" s="68" t="s">
        <v>136</v>
      </c>
      <c r="C37" s="187"/>
      <c r="D37" s="68" t="s">
        <v>122</v>
      </c>
      <c r="E37" s="187"/>
      <c r="F37" s="68" t="s">
        <v>112</v>
      </c>
      <c r="G37" s="187"/>
      <c r="H37" s="68" t="s">
        <v>103</v>
      </c>
      <c r="I37" s="187"/>
      <c r="J37" s="68" t="s">
        <v>99</v>
      </c>
      <c r="K37" s="187"/>
      <c r="L37" s="68" t="s">
        <v>95</v>
      </c>
      <c r="M37" s="187"/>
      <c r="N37" s="68" t="s">
        <v>93</v>
      </c>
      <c r="O37" s="187"/>
      <c r="P37" s="68" t="s">
        <v>86</v>
      </c>
      <c r="Q37" s="187"/>
      <c r="R37" s="68" t="s">
        <v>1</v>
      </c>
      <c r="S37" s="71"/>
    </row>
    <row r="38" spans="1:21" ht="12.75" customHeight="1" x14ac:dyDescent="0.25">
      <c r="A38" s="145" t="s">
        <v>68</v>
      </c>
      <c r="B38" s="146" t="s">
        <v>14</v>
      </c>
      <c r="C38" s="147"/>
      <c r="D38" s="146" t="s">
        <v>14</v>
      </c>
      <c r="E38" s="147"/>
      <c r="F38" s="146" t="s">
        <v>14</v>
      </c>
      <c r="G38" s="147"/>
      <c r="H38" s="146" t="s">
        <v>14</v>
      </c>
      <c r="I38" s="147"/>
      <c r="J38" s="146" t="s">
        <v>14</v>
      </c>
      <c r="K38" s="147"/>
      <c r="L38" s="146" t="s">
        <v>14</v>
      </c>
      <c r="M38" s="147"/>
      <c r="N38" s="146" t="s">
        <v>14</v>
      </c>
      <c r="O38" s="147"/>
      <c r="P38" s="146" t="s">
        <v>14</v>
      </c>
      <c r="Q38" s="147"/>
      <c r="R38" s="146" t="s">
        <v>14</v>
      </c>
      <c r="S38" s="147"/>
      <c r="T38" s="7"/>
    </row>
    <row r="39" spans="1:21" x14ac:dyDescent="0.25">
      <c r="A39" s="149"/>
      <c r="B39" s="12">
        <v>0</v>
      </c>
      <c r="C39" s="150"/>
      <c r="D39" s="12">
        <v>0</v>
      </c>
      <c r="E39" s="150"/>
      <c r="F39" s="12">
        <v>0</v>
      </c>
      <c r="G39" s="150"/>
      <c r="H39" s="12">
        <v>0</v>
      </c>
      <c r="I39" s="150"/>
      <c r="J39" s="12">
        <v>0</v>
      </c>
      <c r="K39" s="150"/>
      <c r="L39" s="12">
        <v>0</v>
      </c>
      <c r="M39" s="150"/>
      <c r="N39" s="12">
        <v>0</v>
      </c>
      <c r="O39" s="150"/>
      <c r="P39" s="12">
        <v>0</v>
      </c>
      <c r="Q39" s="150"/>
      <c r="R39" s="12">
        <v>0</v>
      </c>
      <c r="S39" s="58"/>
    </row>
    <row r="40" spans="1:21" ht="33.75" customHeight="1" x14ac:dyDescent="0.25">
      <c r="A40" s="151" t="s">
        <v>35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41"/>
      <c r="S40" s="73"/>
    </row>
    <row r="41" spans="1:21" ht="6" customHeight="1" x14ac:dyDescent="0.25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6"/>
      <c r="S41" s="6"/>
    </row>
    <row r="42" spans="1:21" ht="14.45" customHeight="1" x14ac:dyDescent="0.25">
      <c r="A42" s="4" t="s">
        <v>58</v>
      </c>
    </row>
    <row r="43" spans="1:21" ht="6" customHeight="1" x14ac:dyDescent="0.25">
      <c r="A43" s="4"/>
    </row>
    <row r="44" spans="1:21" ht="14.45" customHeight="1" x14ac:dyDescent="0.25">
      <c r="A44" s="4" t="s">
        <v>59</v>
      </c>
    </row>
    <row r="45" spans="1:21" ht="6" customHeight="1" x14ac:dyDescent="0.25">
      <c r="A45" s="4"/>
    </row>
    <row r="46" spans="1:21" ht="14.45" customHeight="1" x14ac:dyDescent="0.25">
      <c r="A46" s="4" t="s">
        <v>91</v>
      </c>
    </row>
    <row r="47" spans="1:21" ht="14.45" customHeight="1" x14ac:dyDescent="0.25">
      <c r="A47" s="4" t="s">
        <v>92</v>
      </c>
    </row>
    <row r="48" spans="1:21" ht="6" customHeight="1" x14ac:dyDescent="0.25">
      <c r="A48" s="4"/>
    </row>
    <row r="49" spans="1:1" ht="14.45" customHeight="1" x14ac:dyDescent="0.25">
      <c r="A49" s="4" t="s">
        <v>60</v>
      </c>
    </row>
    <row r="50" spans="1:1" ht="6" customHeight="1" x14ac:dyDescent="0.25">
      <c r="A50" s="4"/>
    </row>
    <row r="51" spans="1:1" ht="14.45" customHeight="1" x14ac:dyDescent="0.25">
      <c r="A51" s="4" t="s">
        <v>61</v>
      </c>
    </row>
    <row r="52" spans="1:1" ht="6" customHeight="1" x14ac:dyDescent="0.25">
      <c r="A52" s="4"/>
    </row>
    <row r="53" spans="1:1" ht="14.45" customHeight="1" x14ac:dyDescent="0.25">
      <c r="A53" s="4" t="s">
        <v>62</v>
      </c>
    </row>
    <row r="54" spans="1:1" ht="6" customHeight="1" x14ac:dyDescent="0.25">
      <c r="A54" s="4"/>
    </row>
    <row r="55" spans="1:1" ht="14.45" customHeight="1" x14ac:dyDescent="0.25">
      <c r="A55" s="4" t="s">
        <v>63</v>
      </c>
    </row>
    <row r="56" spans="1:1" ht="6" customHeight="1" x14ac:dyDescent="0.25">
      <c r="A56" s="4"/>
    </row>
    <row r="57" spans="1:1" ht="14.45" customHeight="1" x14ac:dyDescent="0.25">
      <c r="A57" s="4" t="s">
        <v>64</v>
      </c>
    </row>
    <row r="58" spans="1:1" ht="6" customHeight="1" x14ac:dyDescent="0.25">
      <c r="A58" s="4"/>
    </row>
    <row r="59" spans="1:1" ht="14.45" customHeight="1" x14ac:dyDescent="0.25">
      <c r="A59" s="4" t="s">
        <v>65</v>
      </c>
    </row>
    <row r="60" spans="1:1" ht="6" customHeight="1" x14ac:dyDescent="0.25">
      <c r="A60" s="4"/>
    </row>
    <row r="61" spans="1:1" ht="14.45" customHeight="1" x14ac:dyDescent="0.25">
      <c r="A61" s="4" t="s">
        <v>87</v>
      </c>
    </row>
    <row r="62" spans="1:1" ht="6" customHeight="1" x14ac:dyDescent="0.25">
      <c r="A62" s="4"/>
    </row>
    <row r="63" spans="1:1" ht="14.45" customHeight="1" x14ac:dyDescent="0.25">
      <c r="A63" s="4" t="s">
        <v>88</v>
      </c>
    </row>
    <row r="64" spans="1:1" ht="6.6" customHeight="1" x14ac:dyDescent="0.25"/>
    <row r="65" spans="1:1" ht="14.45" customHeight="1" x14ac:dyDescent="0.25">
      <c r="A65" s="4" t="s">
        <v>97</v>
      </c>
    </row>
    <row r="66" spans="1:1" ht="6" customHeight="1" x14ac:dyDescent="0.25">
      <c r="A66" s="4"/>
    </row>
    <row r="67" spans="1:1" ht="14.45" customHeight="1" x14ac:dyDescent="0.25">
      <c r="A67" s="4" t="s">
        <v>119</v>
      </c>
    </row>
    <row r="68" spans="1:1" ht="6" customHeight="1" x14ac:dyDescent="0.25">
      <c r="A68" s="4"/>
    </row>
    <row r="69" spans="1:1" ht="14.45" customHeight="1" x14ac:dyDescent="0.25">
      <c r="A69" s="4" t="s">
        <v>105</v>
      </c>
    </row>
    <row r="70" spans="1:1" ht="14.45" customHeight="1" x14ac:dyDescent="0.25">
      <c r="A70" s="4" t="s">
        <v>106</v>
      </c>
    </row>
    <row r="71" spans="1:1" ht="6" customHeight="1" x14ac:dyDescent="0.25"/>
    <row r="72" spans="1:1" ht="14.45" customHeight="1" x14ac:dyDescent="0.25">
      <c r="A72" s="160" t="s">
        <v>120</v>
      </c>
    </row>
    <row r="73" spans="1:1" ht="6.6" customHeight="1" x14ac:dyDescent="0.25"/>
    <row r="74" spans="1:1" ht="14.45" customHeight="1" x14ac:dyDescent="0.25">
      <c r="A74" s="160" t="s">
        <v>111</v>
      </c>
    </row>
    <row r="75" spans="1:1" ht="6" customHeight="1" x14ac:dyDescent="0.25"/>
    <row r="76" spans="1:1" ht="14.45" customHeight="1" x14ac:dyDescent="0.25">
      <c r="A76" s="160" t="s">
        <v>121</v>
      </c>
    </row>
    <row r="77" spans="1:1" ht="6" customHeight="1" x14ac:dyDescent="0.25"/>
    <row r="78" spans="1:1" ht="14.45" customHeight="1" x14ac:dyDescent="0.25">
      <c r="A78" s="160" t="s">
        <v>132</v>
      </c>
    </row>
    <row r="79" spans="1:1" ht="6" customHeight="1" x14ac:dyDescent="0.25"/>
    <row r="80" spans="1:1" ht="14.45" customHeight="1" x14ac:dyDescent="0.25">
      <c r="A80" s="160" t="s">
        <v>130</v>
      </c>
    </row>
    <row r="81" spans="1:20" ht="6" customHeight="1" x14ac:dyDescent="0.25"/>
    <row r="82" spans="1:20" ht="14.45" customHeight="1" x14ac:dyDescent="0.25">
      <c r="A82" s="160" t="s">
        <v>131</v>
      </c>
    </row>
    <row r="83" spans="1:20" ht="6" customHeight="1" x14ac:dyDescent="0.25"/>
    <row r="84" spans="1:20" ht="14.45" customHeight="1" x14ac:dyDescent="0.25">
      <c r="A84" s="160" t="s">
        <v>138</v>
      </c>
    </row>
    <row r="85" spans="1:20" ht="6" customHeight="1" x14ac:dyDescent="0.25"/>
    <row r="86" spans="1:20" ht="14.45" customHeight="1" x14ac:dyDescent="0.25">
      <c r="A86" s="235" t="s">
        <v>134</v>
      </c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</row>
    <row r="87" spans="1:20" ht="6" customHeight="1" x14ac:dyDescent="0.25"/>
    <row r="88" spans="1:20" ht="14.45" customHeight="1" x14ac:dyDescent="0.25">
      <c r="A88" s="235" t="s">
        <v>141</v>
      </c>
    </row>
    <row r="89" spans="1:20" ht="6" customHeight="1" x14ac:dyDescent="0.25"/>
    <row r="90" spans="1:20" ht="14.45" customHeight="1" x14ac:dyDescent="0.25">
      <c r="A90" s="235" t="s">
        <v>142</v>
      </c>
    </row>
    <row r="91" spans="1:20" ht="14.45" customHeight="1" x14ac:dyDescent="0.25">
      <c r="A91" s="235"/>
    </row>
    <row r="92" spans="1:20" ht="14.45" customHeight="1" x14ac:dyDescent="0.25">
      <c r="A92" s="267" t="s">
        <v>155</v>
      </c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</row>
    <row r="93" spans="1:20" ht="14.45" customHeight="1" x14ac:dyDescent="0.25">
      <c r="A93" s="267"/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</row>
    <row r="94" spans="1:20" ht="14.45" customHeight="1" x14ac:dyDescent="0.25">
      <c r="A94" s="267"/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</row>
    <row r="95" spans="1:20" ht="13.5" customHeight="1" x14ac:dyDescent="0.25">
      <c r="A95" s="267"/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</row>
    <row r="96" spans="1:20" ht="14.25" hidden="1" customHeight="1" x14ac:dyDescent="0.25">
      <c r="A96" s="267"/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</row>
    <row r="97" spans="1:21" ht="14.25" hidden="1" customHeight="1" x14ac:dyDescent="0.25">
      <c r="A97" s="267"/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</row>
    <row r="98" spans="1:21" ht="14.25" hidden="1" customHeight="1" x14ac:dyDescent="0.25">
      <c r="A98" s="267"/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</row>
    <row r="99" spans="1:21" ht="14.25" hidden="1" customHeight="1" x14ac:dyDescent="0.25">
      <c r="A99" s="267"/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</row>
    <row r="100" spans="1:21" ht="14.25" customHeight="1" x14ac:dyDescent="0.25">
      <c r="A100" s="265"/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</row>
    <row r="101" spans="1:21" ht="36" customHeight="1" x14ac:dyDescent="0.25">
      <c r="A101" s="266" t="s">
        <v>156</v>
      </c>
      <c r="B101" s="266"/>
      <c r="C101" s="266"/>
      <c r="D101" s="266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</row>
    <row r="102" spans="1:21" ht="15.75" x14ac:dyDescent="0.25">
      <c r="A102" s="143" t="s">
        <v>102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30"/>
      <c r="S102" s="10"/>
      <c r="T102" s="130"/>
    </row>
    <row r="103" spans="1:21" x14ac:dyDescent="0.25">
      <c r="A103" s="5"/>
      <c r="B103" s="41"/>
      <c r="C103" s="41"/>
      <c r="D103" s="41"/>
      <c r="E103" s="41"/>
      <c r="F103" s="117"/>
      <c r="G103" s="117"/>
      <c r="H103" s="117"/>
      <c r="I103" s="117"/>
      <c r="J103" s="117"/>
      <c r="K103" s="117"/>
      <c r="L103" s="117"/>
      <c r="M103" s="117"/>
      <c r="N103" s="41"/>
      <c r="O103" s="41"/>
      <c r="P103" s="41"/>
      <c r="Q103" s="41"/>
      <c r="R103" s="158"/>
      <c r="S103" s="158"/>
    </row>
    <row r="104" spans="1:21" ht="14.45" customHeight="1" x14ac:dyDescent="0.25">
      <c r="A104" s="83"/>
      <c r="B104" s="23" t="s">
        <v>3</v>
      </c>
      <c r="C104" s="46"/>
      <c r="D104" s="23" t="s">
        <v>4</v>
      </c>
      <c r="E104" s="46"/>
      <c r="F104" s="23" t="s">
        <v>5</v>
      </c>
      <c r="G104" s="46"/>
      <c r="H104" s="23" t="s">
        <v>6</v>
      </c>
      <c r="I104" s="46"/>
      <c r="J104" s="23" t="s">
        <v>7</v>
      </c>
      <c r="K104" s="46"/>
      <c r="L104" s="23" t="s">
        <v>8</v>
      </c>
      <c r="M104" s="46"/>
      <c r="N104" s="23" t="s">
        <v>9</v>
      </c>
      <c r="O104" s="46"/>
      <c r="P104" s="23" t="s">
        <v>33</v>
      </c>
      <c r="Q104" s="46"/>
      <c r="R104" s="23" t="s">
        <v>10</v>
      </c>
      <c r="S104" s="46"/>
      <c r="T104" s="24" t="s">
        <v>12</v>
      </c>
      <c r="U104" s="131"/>
    </row>
    <row r="105" spans="1:21" ht="14.45" customHeight="1" x14ac:dyDescent="0.25">
      <c r="A105" s="76" t="s">
        <v>0</v>
      </c>
      <c r="B105" s="65" t="s">
        <v>2</v>
      </c>
      <c r="C105" s="64"/>
      <c r="D105" s="65" t="s">
        <v>2</v>
      </c>
      <c r="E105" s="64"/>
      <c r="F105" s="65" t="s">
        <v>2</v>
      </c>
      <c r="G105" s="64"/>
      <c r="H105" s="65" t="s">
        <v>2</v>
      </c>
      <c r="I105" s="64"/>
      <c r="J105" s="65" t="s">
        <v>2</v>
      </c>
      <c r="K105" s="64"/>
      <c r="L105" s="65" t="s">
        <v>2</v>
      </c>
      <c r="M105" s="64"/>
      <c r="N105" s="65" t="s">
        <v>2</v>
      </c>
      <c r="O105" s="64"/>
      <c r="P105" s="65" t="s">
        <v>2</v>
      </c>
      <c r="Q105" s="64"/>
      <c r="R105" s="65" t="s">
        <v>2</v>
      </c>
      <c r="S105" s="64"/>
      <c r="T105" s="25" t="s">
        <v>89</v>
      </c>
      <c r="U105" s="131"/>
    </row>
    <row r="106" spans="1:21" ht="14.45" customHeight="1" x14ac:dyDescent="0.25">
      <c r="A106" s="77"/>
      <c r="B106" s="180" t="s">
        <v>13</v>
      </c>
      <c r="C106" s="180" t="s">
        <v>14</v>
      </c>
      <c r="D106" s="180" t="s">
        <v>13</v>
      </c>
      <c r="E106" s="180" t="s">
        <v>14</v>
      </c>
      <c r="F106" s="62" t="s">
        <v>13</v>
      </c>
      <c r="G106" s="62" t="s">
        <v>14</v>
      </c>
      <c r="H106" s="62" t="s">
        <v>13</v>
      </c>
      <c r="I106" s="62" t="s">
        <v>14</v>
      </c>
      <c r="J106" s="62" t="s">
        <v>13</v>
      </c>
      <c r="K106" s="62" t="s">
        <v>14</v>
      </c>
      <c r="L106" s="62" t="s">
        <v>13</v>
      </c>
      <c r="M106" s="62" t="s">
        <v>14</v>
      </c>
      <c r="N106" s="62" t="s">
        <v>13</v>
      </c>
      <c r="O106" s="62" t="s">
        <v>14</v>
      </c>
      <c r="P106" s="62" t="s">
        <v>13</v>
      </c>
      <c r="Q106" s="62" t="s">
        <v>14</v>
      </c>
      <c r="R106" s="62" t="s">
        <v>13</v>
      </c>
      <c r="S106" s="62" t="s">
        <v>14</v>
      </c>
      <c r="T106" s="129" t="s">
        <v>90</v>
      </c>
      <c r="U106" s="133"/>
    </row>
    <row r="107" spans="1:21" ht="14.45" customHeight="1" x14ac:dyDescent="0.25">
      <c r="A107" s="80" t="s">
        <v>15</v>
      </c>
      <c r="B107" s="181">
        <v>0</v>
      </c>
      <c r="C107" s="182">
        <v>0</v>
      </c>
      <c r="D107" s="181">
        <v>0</v>
      </c>
      <c r="E107" s="182">
        <v>0</v>
      </c>
      <c r="F107" s="45">
        <v>0</v>
      </c>
      <c r="G107" s="55">
        <v>0</v>
      </c>
      <c r="H107" s="119">
        <v>0</v>
      </c>
      <c r="I107" s="120">
        <v>0</v>
      </c>
      <c r="J107" s="119">
        <v>0</v>
      </c>
      <c r="K107" s="120">
        <v>0</v>
      </c>
      <c r="L107" s="121">
        <v>0</v>
      </c>
      <c r="M107" s="120">
        <v>0</v>
      </c>
      <c r="N107" s="119">
        <v>0</v>
      </c>
      <c r="O107" s="120">
        <v>0</v>
      </c>
      <c r="P107" s="119">
        <v>0</v>
      </c>
      <c r="Q107" s="120">
        <v>0</v>
      </c>
      <c r="R107" s="121">
        <v>0</v>
      </c>
      <c r="S107" s="120">
        <v>0</v>
      </c>
      <c r="T107" s="61">
        <v>1</v>
      </c>
      <c r="U107" s="132"/>
    </row>
    <row r="108" spans="1:21" ht="14.45" customHeight="1" x14ac:dyDescent="0.25">
      <c r="A108" s="89" t="s">
        <v>29</v>
      </c>
      <c r="B108" s="195">
        <v>2.5</v>
      </c>
      <c r="C108" s="196">
        <v>231324</v>
      </c>
      <c r="D108" s="185">
        <v>3</v>
      </c>
      <c r="E108" s="186">
        <v>267016</v>
      </c>
      <c r="F108" s="128">
        <v>3</v>
      </c>
      <c r="G108" s="170">
        <v>250954</v>
      </c>
      <c r="H108" s="128">
        <v>3</v>
      </c>
      <c r="I108" s="96">
        <v>244302</v>
      </c>
      <c r="J108" s="128">
        <v>3</v>
      </c>
      <c r="K108" s="161">
        <v>237660</v>
      </c>
      <c r="L108" s="85">
        <v>3</v>
      </c>
      <c r="M108" s="96">
        <v>231374</v>
      </c>
      <c r="N108" s="128">
        <v>3</v>
      </c>
      <c r="O108" s="96">
        <v>232530</v>
      </c>
      <c r="P108" s="118">
        <v>3</v>
      </c>
      <c r="Q108" s="48">
        <v>221843</v>
      </c>
      <c r="R108" s="30">
        <v>3</v>
      </c>
      <c r="S108" s="48">
        <v>205736</v>
      </c>
      <c r="T108" s="27"/>
      <c r="U108" s="132"/>
    </row>
    <row r="109" spans="1:21" ht="14.45" customHeight="1" x14ac:dyDescent="0.25">
      <c r="A109" s="90" t="s">
        <v>16</v>
      </c>
      <c r="B109" s="200">
        <v>1.05</v>
      </c>
      <c r="C109" s="208"/>
      <c r="D109" s="201">
        <v>1.32</v>
      </c>
      <c r="E109" s="202"/>
      <c r="F109" s="29"/>
      <c r="G109" s="51"/>
      <c r="H109" s="29"/>
      <c r="I109" s="47"/>
      <c r="J109" s="29"/>
      <c r="K109" s="162"/>
      <c r="L109" s="45">
        <v>0.6</v>
      </c>
      <c r="M109" s="55"/>
      <c r="N109" s="45"/>
      <c r="O109" s="55"/>
      <c r="P109" s="45"/>
      <c r="Q109" s="55"/>
      <c r="R109" s="45"/>
      <c r="S109" s="55"/>
      <c r="T109" s="27">
        <v>5</v>
      </c>
      <c r="U109" s="132"/>
    </row>
    <row r="110" spans="1:21" ht="14.45" customHeight="1" x14ac:dyDescent="0.25">
      <c r="A110" s="76" t="s">
        <v>46</v>
      </c>
      <c r="B110" s="203" t="s">
        <v>48</v>
      </c>
      <c r="C110" s="202"/>
      <c r="D110" s="203" t="s">
        <v>48</v>
      </c>
      <c r="E110" s="202"/>
      <c r="F110" s="29"/>
      <c r="G110" s="51"/>
      <c r="H110" s="29"/>
      <c r="I110" s="47"/>
      <c r="J110" s="29"/>
      <c r="K110" s="162"/>
      <c r="L110" s="29" t="s">
        <v>48</v>
      </c>
      <c r="M110" s="54"/>
      <c r="N110" s="45"/>
      <c r="O110" s="54"/>
      <c r="P110" s="45"/>
      <c r="Q110" s="54"/>
      <c r="R110" s="45"/>
      <c r="S110" s="54"/>
      <c r="T110" s="27"/>
      <c r="U110" s="132"/>
    </row>
    <row r="111" spans="1:21" ht="14.45" customHeight="1" x14ac:dyDescent="0.25">
      <c r="A111" s="76" t="s">
        <v>78</v>
      </c>
      <c r="B111" s="201">
        <v>2.2799999999999998</v>
      </c>
      <c r="C111" s="202">
        <v>78671</v>
      </c>
      <c r="D111" s="201">
        <v>1.56</v>
      </c>
      <c r="E111" s="202">
        <v>68040</v>
      </c>
      <c r="F111" s="29">
        <v>0.8</v>
      </c>
      <c r="G111" s="51">
        <v>37800</v>
      </c>
      <c r="H111" s="29">
        <v>0.8</v>
      </c>
      <c r="I111" s="47">
        <v>37800</v>
      </c>
      <c r="J111" s="29">
        <v>0.8</v>
      </c>
      <c r="K111" s="162">
        <v>37800</v>
      </c>
      <c r="L111" s="45">
        <v>0.8</v>
      </c>
      <c r="M111" s="55">
        <v>33075</v>
      </c>
      <c r="N111" s="45">
        <v>0.6</v>
      </c>
      <c r="O111" s="55">
        <v>28350</v>
      </c>
      <c r="P111" s="45">
        <v>0.9</v>
      </c>
      <c r="Q111" s="55">
        <v>42525</v>
      </c>
      <c r="R111" s="45">
        <v>0.78</v>
      </c>
      <c r="S111" s="55">
        <v>36855</v>
      </c>
      <c r="T111" s="27"/>
      <c r="U111" s="132"/>
    </row>
    <row r="112" spans="1:21" ht="14.45" customHeight="1" x14ac:dyDescent="0.25">
      <c r="A112" s="76" t="s">
        <v>79</v>
      </c>
      <c r="B112" s="203" t="s">
        <v>18</v>
      </c>
      <c r="C112" s="202"/>
      <c r="D112" s="203" t="s">
        <v>18</v>
      </c>
      <c r="E112" s="202" t="s">
        <v>19</v>
      </c>
      <c r="F112" s="29"/>
      <c r="G112" s="47" t="s">
        <v>82</v>
      </c>
      <c r="H112" s="29"/>
      <c r="I112" s="47"/>
      <c r="J112" s="29" t="s">
        <v>83</v>
      </c>
      <c r="K112" s="163" t="s">
        <v>83</v>
      </c>
      <c r="L112" s="29" t="s">
        <v>18</v>
      </c>
      <c r="M112" s="47"/>
      <c r="N112" s="29"/>
      <c r="O112" s="47"/>
      <c r="P112" s="29"/>
      <c r="Q112" s="47"/>
      <c r="R112" s="29"/>
      <c r="S112" s="47"/>
      <c r="T112" s="27"/>
      <c r="U112" s="132"/>
    </row>
    <row r="113" spans="1:21" ht="14.45" customHeight="1" x14ac:dyDescent="0.25">
      <c r="A113" s="80" t="s">
        <v>47</v>
      </c>
      <c r="B113" s="198"/>
      <c r="C113" s="199"/>
      <c r="D113" s="198" t="s">
        <v>19</v>
      </c>
      <c r="E113" s="199"/>
      <c r="F113" s="118"/>
      <c r="G113" s="171"/>
      <c r="H113" s="118"/>
      <c r="I113" s="48"/>
      <c r="J113" s="118"/>
      <c r="K113" s="53"/>
      <c r="L113" s="30" t="s">
        <v>40</v>
      </c>
      <c r="M113" s="48"/>
      <c r="N113" s="118"/>
      <c r="O113" s="48"/>
      <c r="P113" s="118"/>
      <c r="Q113" s="48"/>
      <c r="R113" s="30"/>
      <c r="S113" s="48"/>
      <c r="T113" s="57"/>
      <c r="U113" s="132"/>
    </row>
    <row r="114" spans="1:21" ht="14.45" customHeight="1" x14ac:dyDescent="0.25">
      <c r="A114" s="78" t="s">
        <v>71</v>
      </c>
      <c r="B114" s="193">
        <v>1</v>
      </c>
      <c r="C114" s="205"/>
      <c r="D114" s="194">
        <v>1</v>
      </c>
      <c r="E114" s="197"/>
      <c r="F114" s="32">
        <v>0.8</v>
      </c>
      <c r="G114" s="52"/>
      <c r="H114" s="32"/>
      <c r="I114" s="49"/>
      <c r="J114" s="32"/>
      <c r="K114" s="164"/>
      <c r="L114" s="32"/>
      <c r="M114" s="49"/>
      <c r="N114" s="32"/>
      <c r="O114" s="49"/>
      <c r="P114" s="32"/>
      <c r="Q114" s="49"/>
      <c r="R114" s="32"/>
      <c r="S114" s="49"/>
      <c r="T114" s="27"/>
      <c r="U114" s="132"/>
    </row>
    <row r="115" spans="1:21" ht="14.45" customHeight="1" x14ac:dyDescent="0.25">
      <c r="A115" s="78" t="s">
        <v>70</v>
      </c>
      <c r="B115" s="192">
        <v>0.19</v>
      </c>
      <c r="C115" s="197">
        <v>9675</v>
      </c>
      <c r="D115" s="192">
        <v>0.19</v>
      </c>
      <c r="E115" s="197">
        <v>9675</v>
      </c>
      <c r="F115" s="34">
        <v>0.17</v>
      </c>
      <c r="G115" s="52">
        <v>7830</v>
      </c>
      <c r="H115" s="32">
        <v>0.8</v>
      </c>
      <c r="I115" s="49">
        <v>6480</v>
      </c>
      <c r="J115" s="32">
        <v>1.07</v>
      </c>
      <c r="K115" s="164">
        <v>8100</v>
      </c>
      <c r="L115" s="32">
        <v>1.42</v>
      </c>
      <c r="M115" s="49">
        <v>10800</v>
      </c>
      <c r="N115" s="32">
        <v>1.33</v>
      </c>
      <c r="O115" s="49">
        <v>10125</v>
      </c>
      <c r="P115" s="32">
        <v>1.33</v>
      </c>
      <c r="Q115" s="49">
        <v>10125</v>
      </c>
      <c r="R115" s="32">
        <v>1</v>
      </c>
      <c r="S115" s="49">
        <v>8100</v>
      </c>
      <c r="T115" s="27"/>
      <c r="U115" s="132"/>
    </row>
    <row r="116" spans="1:21" ht="14.45" customHeight="1" x14ac:dyDescent="0.25">
      <c r="A116" s="78" t="s">
        <v>69</v>
      </c>
      <c r="B116" s="211" t="s">
        <v>73</v>
      </c>
      <c r="C116" s="210"/>
      <c r="D116" s="211" t="s">
        <v>73</v>
      </c>
      <c r="E116" s="210"/>
      <c r="F116" s="122" t="s">
        <v>73</v>
      </c>
      <c r="G116" s="172"/>
      <c r="H116" s="122"/>
      <c r="I116" s="123"/>
      <c r="J116" s="122"/>
      <c r="K116" s="165"/>
      <c r="L116" s="124"/>
      <c r="M116" s="123"/>
      <c r="N116" s="122"/>
      <c r="O116" s="123"/>
      <c r="P116" s="122"/>
      <c r="Q116" s="123"/>
      <c r="R116" s="124"/>
      <c r="S116" s="123"/>
      <c r="T116" s="57"/>
      <c r="U116" s="132"/>
    </row>
    <row r="117" spans="1:21" ht="14.45" customHeight="1" x14ac:dyDescent="0.25">
      <c r="A117" s="91" t="s">
        <v>66</v>
      </c>
      <c r="B117" s="190" t="s">
        <v>24</v>
      </c>
      <c r="C117" s="227" t="s">
        <v>24</v>
      </c>
      <c r="D117" s="192" t="s">
        <v>85</v>
      </c>
      <c r="E117" s="188">
        <v>1620</v>
      </c>
      <c r="F117" s="34" t="s">
        <v>43</v>
      </c>
      <c r="G117" s="50" t="s">
        <v>23</v>
      </c>
      <c r="H117" s="34" t="s">
        <v>24</v>
      </c>
      <c r="I117" s="50" t="s">
        <v>24</v>
      </c>
      <c r="J117" s="34" t="s">
        <v>24</v>
      </c>
      <c r="K117" s="166" t="s">
        <v>24</v>
      </c>
      <c r="L117" s="34" t="s">
        <v>41</v>
      </c>
      <c r="M117" s="50" t="s">
        <v>23</v>
      </c>
      <c r="N117" s="34" t="s">
        <v>38</v>
      </c>
      <c r="O117" s="50" t="s">
        <v>23</v>
      </c>
      <c r="P117" s="50" t="s">
        <v>37</v>
      </c>
      <c r="Q117" s="50" t="s">
        <v>23</v>
      </c>
      <c r="R117" s="34" t="s">
        <v>38</v>
      </c>
      <c r="S117" s="50" t="s">
        <v>23</v>
      </c>
      <c r="T117" s="27"/>
      <c r="U117" s="132"/>
    </row>
    <row r="118" spans="1:21" ht="14.45" customHeight="1" x14ac:dyDescent="0.25">
      <c r="A118" s="79" t="s">
        <v>51</v>
      </c>
      <c r="B118" s="194"/>
      <c r="C118" s="197"/>
      <c r="D118" s="209" t="s">
        <v>52</v>
      </c>
      <c r="E118" s="197"/>
      <c r="F118" s="32" t="s">
        <v>44</v>
      </c>
      <c r="G118" s="52"/>
      <c r="H118" s="32"/>
      <c r="I118" s="49"/>
      <c r="J118" s="32"/>
      <c r="K118" s="164"/>
      <c r="L118" s="32" t="s">
        <v>42</v>
      </c>
      <c r="M118" s="49"/>
      <c r="N118" s="32" t="s">
        <v>39</v>
      </c>
      <c r="O118" s="49"/>
      <c r="P118" s="32" t="s">
        <v>39</v>
      </c>
      <c r="Q118" s="49"/>
      <c r="R118" s="56" t="s">
        <v>36</v>
      </c>
      <c r="S118" s="49"/>
      <c r="T118" s="27"/>
      <c r="U118" s="132"/>
    </row>
    <row r="119" spans="1:21" ht="14.45" customHeight="1" x14ac:dyDescent="0.25">
      <c r="A119" s="79" t="s">
        <v>50</v>
      </c>
      <c r="B119" s="216"/>
      <c r="C119" s="189"/>
      <c r="D119" s="191"/>
      <c r="E119" s="189"/>
      <c r="F119" s="125"/>
      <c r="G119" s="173"/>
      <c r="H119" s="125"/>
      <c r="I119" s="126"/>
      <c r="J119" s="125"/>
      <c r="K119" s="126"/>
      <c r="L119" s="167"/>
      <c r="M119" s="126"/>
      <c r="N119" s="125"/>
      <c r="O119" s="126"/>
      <c r="P119" s="125"/>
      <c r="Q119" s="126"/>
      <c r="R119" s="127"/>
      <c r="S119" s="126"/>
      <c r="T119" s="57"/>
      <c r="U119" s="132"/>
    </row>
    <row r="120" spans="1:21" ht="14.45" customHeight="1" x14ac:dyDescent="0.25">
      <c r="A120" s="90" t="s">
        <v>75</v>
      </c>
      <c r="B120" s="195">
        <v>4</v>
      </c>
      <c r="C120" s="196">
        <v>194310</v>
      </c>
      <c r="D120" s="203">
        <v>4</v>
      </c>
      <c r="E120" s="202">
        <v>188310</v>
      </c>
      <c r="F120" s="29">
        <v>3.5</v>
      </c>
      <c r="G120" s="51">
        <v>161097</v>
      </c>
      <c r="H120" s="29">
        <v>4</v>
      </c>
      <c r="I120" s="47">
        <v>188132</v>
      </c>
      <c r="J120" s="29">
        <v>4</v>
      </c>
      <c r="K120" s="47">
        <v>173805</v>
      </c>
      <c r="L120" s="29">
        <v>4.5</v>
      </c>
      <c r="M120" s="47">
        <v>224506</v>
      </c>
      <c r="N120" s="29">
        <v>5</v>
      </c>
      <c r="O120" s="47">
        <v>251639</v>
      </c>
      <c r="P120" s="29">
        <v>5</v>
      </c>
      <c r="Q120" s="47">
        <v>238113</v>
      </c>
      <c r="R120" s="29">
        <v>5</v>
      </c>
      <c r="S120" s="47">
        <v>225649</v>
      </c>
      <c r="T120" s="27">
        <v>5</v>
      </c>
      <c r="U120" s="132"/>
    </row>
    <row r="121" spans="1:21" ht="14.45" customHeight="1" x14ac:dyDescent="0.25">
      <c r="A121" s="80" t="s">
        <v>74</v>
      </c>
      <c r="B121" s="198"/>
      <c r="C121" s="199"/>
      <c r="D121" s="198"/>
      <c r="E121" s="199"/>
      <c r="F121" s="118" t="s">
        <v>21</v>
      </c>
      <c r="G121" s="171"/>
      <c r="H121" s="118"/>
      <c r="I121" s="48"/>
      <c r="J121" s="118" t="s">
        <v>40</v>
      </c>
      <c r="K121" s="48"/>
      <c r="L121" s="30" t="s">
        <v>22</v>
      </c>
      <c r="M121" s="48"/>
      <c r="N121" s="118"/>
      <c r="O121" s="48"/>
      <c r="P121" s="118"/>
      <c r="Q121" s="48"/>
      <c r="R121" s="30"/>
      <c r="S121" s="48"/>
      <c r="T121" s="27"/>
      <c r="U121" s="132"/>
    </row>
    <row r="122" spans="1:21" ht="14.45" customHeight="1" x14ac:dyDescent="0.25">
      <c r="A122" s="89" t="s">
        <v>28</v>
      </c>
      <c r="B122" s="198">
        <v>0</v>
      </c>
      <c r="C122" s="199">
        <v>0</v>
      </c>
      <c r="D122" s="185">
        <v>0</v>
      </c>
      <c r="E122" s="186">
        <v>0</v>
      </c>
      <c r="F122" s="128">
        <v>0</v>
      </c>
      <c r="G122" s="170">
        <v>0</v>
      </c>
      <c r="H122" s="128">
        <v>0</v>
      </c>
      <c r="I122" s="96">
        <v>0</v>
      </c>
      <c r="J122" s="128">
        <v>0</v>
      </c>
      <c r="K122" s="96">
        <v>0</v>
      </c>
      <c r="L122" s="85">
        <v>0</v>
      </c>
      <c r="M122" s="96">
        <v>0</v>
      </c>
      <c r="N122" s="128">
        <v>0</v>
      </c>
      <c r="O122" s="96">
        <v>0</v>
      </c>
      <c r="P122" s="128">
        <v>0.1</v>
      </c>
      <c r="Q122" s="96">
        <v>2543</v>
      </c>
      <c r="R122" s="85">
        <v>0.1</v>
      </c>
      <c r="S122" s="96">
        <v>1698</v>
      </c>
      <c r="T122" s="57"/>
      <c r="U122" s="132"/>
    </row>
    <row r="123" spans="1:21" ht="14.45" customHeight="1" x14ac:dyDescent="0.25">
      <c r="A123" s="90" t="s">
        <v>77</v>
      </c>
      <c r="B123" s="200" t="s">
        <v>24</v>
      </c>
      <c r="C123" s="208" t="s">
        <v>24</v>
      </c>
      <c r="D123" s="200" t="s">
        <v>24</v>
      </c>
      <c r="E123" s="208">
        <v>891</v>
      </c>
      <c r="F123" s="45" t="s">
        <v>24</v>
      </c>
      <c r="G123" s="58">
        <v>12656</v>
      </c>
      <c r="H123" s="45" t="s">
        <v>24</v>
      </c>
      <c r="I123" s="59">
        <v>782</v>
      </c>
      <c r="J123" s="45" t="s">
        <v>24</v>
      </c>
      <c r="K123" s="55">
        <v>68</v>
      </c>
      <c r="L123" s="45" t="s">
        <v>24</v>
      </c>
      <c r="M123" s="55">
        <v>13685</v>
      </c>
      <c r="N123" s="45" t="s">
        <v>24</v>
      </c>
      <c r="O123" s="55">
        <v>2797</v>
      </c>
      <c r="P123" s="45" t="s">
        <v>24</v>
      </c>
      <c r="Q123" s="55" t="s">
        <v>24</v>
      </c>
      <c r="R123" s="45" t="s">
        <v>24</v>
      </c>
      <c r="S123" s="55" t="s">
        <v>24</v>
      </c>
      <c r="T123" s="27"/>
      <c r="U123" s="132"/>
    </row>
    <row r="124" spans="1:21" ht="14.45" customHeight="1" x14ac:dyDescent="0.25">
      <c r="A124" s="80" t="s">
        <v>76</v>
      </c>
      <c r="B124" s="198"/>
      <c r="C124" s="199"/>
      <c r="D124" s="198"/>
      <c r="E124" s="199"/>
      <c r="F124" s="60"/>
      <c r="G124" s="48" t="s">
        <v>21</v>
      </c>
      <c r="H124" s="30"/>
      <c r="I124" s="48" t="s">
        <v>25</v>
      </c>
      <c r="J124" s="30"/>
      <c r="K124" s="48"/>
      <c r="L124" s="30"/>
      <c r="M124" s="48" t="s">
        <v>45</v>
      </c>
      <c r="N124" s="30"/>
      <c r="O124" s="48"/>
      <c r="P124" s="30"/>
      <c r="Q124" s="48"/>
      <c r="R124" s="30"/>
      <c r="S124" s="48"/>
      <c r="T124" s="28"/>
      <c r="U124" s="132"/>
    </row>
    <row r="125" spans="1:21" ht="14.45" customHeight="1" x14ac:dyDescent="0.25">
      <c r="A125" s="81" t="s">
        <v>80</v>
      </c>
      <c r="B125" s="236">
        <f>B108+((B109+B111)/2)+B120</f>
        <v>8.1649999999999991</v>
      </c>
      <c r="C125" s="196">
        <f>C108+C111+C120</f>
        <v>504305</v>
      </c>
      <c r="D125" s="195">
        <f>D108+D107+((D109+D111)/2)+D120</f>
        <v>8.44</v>
      </c>
      <c r="E125" s="196">
        <f>E108+E107+E111+E120+E123</f>
        <v>524257</v>
      </c>
      <c r="F125" s="29">
        <f>F108+F111+F120</f>
        <v>7.3</v>
      </c>
      <c r="G125" s="47">
        <f>G108+G111+G120+G123</f>
        <v>462507</v>
      </c>
      <c r="H125" s="29">
        <f>H108+H111+H120</f>
        <v>7.8</v>
      </c>
      <c r="I125" s="47">
        <f>I108+I111+I120+I123</f>
        <v>471016</v>
      </c>
      <c r="J125" s="29">
        <f>J108+J111+J120</f>
        <v>7.8</v>
      </c>
      <c r="K125" s="47">
        <f>K108+K111+K120+K123</f>
        <v>449333</v>
      </c>
      <c r="L125" s="29">
        <f>L108+((L109+L111)/2)+L120+L122</f>
        <v>8.1999999999999993</v>
      </c>
      <c r="M125" s="47">
        <f>M108+M111+M120+M123</f>
        <v>502640</v>
      </c>
      <c r="N125" s="29">
        <f>N108+N111+N120</f>
        <v>8.6</v>
      </c>
      <c r="O125" s="47">
        <f>O108+O111+O120+O123</f>
        <v>515316</v>
      </c>
      <c r="P125" s="29">
        <f>P108+P111+P120+P122</f>
        <v>9</v>
      </c>
      <c r="Q125" s="47">
        <f>Q108+Q111+Q120+Q122</f>
        <v>505024</v>
      </c>
      <c r="R125" s="29">
        <f>R108+R111+R120+R122</f>
        <v>8.8800000000000008</v>
      </c>
      <c r="S125" s="47">
        <f>S108+S111+S120+S122</f>
        <v>469938</v>
      </c>
      <c r="T125" s="31">
        <v>11</v>
      </c>
      <c r="U125" s="132"/>
    </row>
    <row r="126" spans="1:21" ht="14.45" customHeight="1" x14ac:dyDescent="0.25">
      <c r="A126" s="82"/>
      <c r="B126" s="198" t="s">
        <v>26</v>
      </c>
      <c r="C126" s="199"/>
      <c r="D126" s="198"/>
      <c r="E126" s="199"/>
      <c r="F126" s="30"/>
      <c r="G126" s="48"/>
      <c r="H126" s="30"/>
      <c r="I126" s="53"/>
      <c r="J126" s="48"/>
      <c r="K126" s="48"/>
      <c r="L126" s="30" t="s">
        <v>26</v>
      </c>
      <c r="M126" s="48"/>
      <c r="N126" s="30"/>
      <c r="O126" s="48"/>
      <c r="P126" s="30"/>
      <c r="Q126" s="48"/>
      <c r="R126" s="30"/>
      <c r="S126" s="53"/>
      <c r="T126" s="26"/>
      <c r="U126" s="132"/>
    </row>
    <row r="127" spans="1:21" ht="14.45" customHeight="1" x14ac:dyDescent="0.25">
      <c r="A127" s="206"/>
      <c r="B127" s="38"/>
      <c r="C127" s="39"/>
      <c r="D127" s="207"/>
      <c r="E127" s="39"/>
      <c r="F127" s="38"/>
      <c r="G127" s="39"/>
      <c r="H127" s="38"/>
      <c r="I127" s="39"/>
      <c r="J127" s="2"/>
      <c r="K127" s="3"/>
      <c r="L127" s="2"/>
      <c r="M127" s="3"/>
      <c r="N127" s="2"/>
      <c r="O127" s="3"/>
      <c r="P127" s="2"/>
      <c r="Q127" s="3"/>
      <c r="R127" s="2"/>
      <c r="S127" s="40"/>
    </row>
    <row r="128" spans="1:21" ht="14.45" customHeight="1" x14ac:dyDescent="0.25">
      <c r="A128" s="143" t="s">
        <v>102</v>
      </c>
      <c r="B128" s="143"/>
      <c r="C128" s="143"/>
      <c r="D128" s="9"/>
      <c r="E128" s="9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20" ht="14.45" customHeight="1" x14ac:dyDescent="0.25">
      <c r="A129" s="114" t="s">
        <v>67</v>
      </c>
      <c r="B129" s="68" t="s">
        <v>3</v>
      </c>
      <c r="C129" s="71"/>
      <c r="D129" s="68" t="s">
        <v>4</v>
      </c>
      <c r="E129" s="71"/>
      <c r="F129" s="68" t="s">
        <v>5</v>
      </c>
      <c r="G129" s="71"/>
      <c r="H129" s="68" t="s">
        <v>6</v>
      </c>
      <c r="I129" s="67"/>
      <c r="J129" s="68" t="s">
        <v>7</v>
      </c>
      <c r="K129" s="67"/>
      <c r="L129" s="68" t="s">
        <v>8</v>
      </c>
      <c r="M129" s="71"/>
      <c r="N129" s="68" t="s">
        <v>9</v>
      </c>
      <c r="O129" s="71"/>
      <c r="P129" s="68" t="s">
        <v>33</v>
      </c>
      <c r="Q129" s="71"/>
      <c r="R129" s="68" t="s">
        <v>10</v>
      </c>
      <c r="S129" s="67"/>
      <c r="T129" s="2"/>
    </row>
    <row r="130" spans="1:20" ht="14.45" customHeight="1" x14ac:dyDescent="0.25">
      <c r="A130" s="115" t="s">
        <v>68</v>
      </c>
      <c r="B130" s="146" t="s">
        <v>14</v>
      </c>
      <c r="C130" s="147"/>
      <c r="D130" s="146" t="s">
        <v>14</v>
      </c>
      <c r="E130" s="147"/>
      <c r="F130" s="146" t="s">
        <v>14</v>
      </c>
      <c r="G130" s="147"/>
      <c r="H130" s="146" t="s">
        <v>14</v>
      </c>
      <c r="I130" s="148"/>
      <c r="J130" s="146" t="s">
        <v>14</v>
      </c>
      <c r="K130" s="148"/>
      <c r="L130" s="69" t="s">
        <v>14</v>
      </c>
      <c r="M130" s="72"/>
      <c r="N130" s="69" t="s">
        <v>14</v>
      </c>
      <c r="O130" s="72"/>
      <c r="P130" s="69" t="s">
        <v>14</v>
      </c>
      <c r="Q130" s="72"/>
      <c r="R130" s="69" t="s">
        <v>14</v>
      </c>
      <c r="S130" s="70"/>
    </row>
    <row r="131" spans="1:20" ht="14.45" customHeight="1" x14ac:dyDescent="0.25">
      <c r="A131" s="109"/>
      <c r="B131" s="12">
        <v>0</v>
      </c>
      <c r="C131" s="58"/>
      <c r="D131" s="8">
        <v>998</v>
      </c>
      <c r="E131" s="74"/>
      <c r="F131" s="8">
        <v>2901</v>
      </c>
      <c r="G131" s="74"/>
      <c r="H131" s="8">
        <v>4631</v>
      </c>
      <c r="I131" s="110"/>
      <c r="J131" s="8">
        <v>1701.44</v>
      </c>
      <c r="K131" s="110"/>
      <c r="L131" s="12">
        <v>0</v>
      </c>
      <c r="M131" s="58"/>
      <c r="N131" s="12">
        <v>0</v>
      </c>
      <c r="O131" s="58"/>
      <c r="P131" s="12">
        <v>0</v>
      </c>
      <c r="Q131" s="58"/>
      <c r="R131" s="12">
        <v>0</v>
      </c>
      <c r="S131" s="11"/>
    </row>
    <row r="132" spans="1:20" ht="37.9" customHeight="1" x14ac:dyDescent="0.25">
      <c r="A132" s="116" t="s">
        <v>35</v>
      </c>
      <c r="B132" s="41"/>
      <c r="C132" s="73"/>
      <c r="D132" s="117" t="s">
        <v>54</v>
      </c>
      <c r="E132" s="153"/>
      <c r="F132" s="117" t="s">
        <v>55</v>
      </c>
      <c r="G132" s="153"/>
      <c r="H132" s="117" t="s">
        <v>56</v>
      </c>
      <c r="I132" s="154"/>
      <c r="J132" s="117" t="s">
        <v>57</v>
      </c>
      <c r="K132" s="154"/>
      <c r="L132" s="42"/>
      <c r="M132" s="73"/>
      <c r="N132" s="41"/>
      <c r="O132" s="73"/>
      <c r="P132" s="41"/>
      <c r="Q132" s="75"/>
      <c r="R132" s="41"/>
      <c r="S132" s="43"/>
    </row>
    <row r="133" spans="1:20" ht="14.45" customHeight="1" x14ac:dyDescent="0.25"/>
    <row r="134" spans="1:20" ht="14.45" customHeight="1" x14ac:dyDescent="0.25">
      <c r="A134" s="143" t="s">
        <v>102</v>
      </c>
      <c r="B134" s="159"/>
      <c r="C134" s="159"/>
      <c r="D134" s="159"/>
      <c r="E134" s="159"/>
      <c r="F134" s="159"/>
      <c r="G134" s="159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14.45" customHeight="1" x14ac:dyDescent="0.25">
      <c r="A135" s="83"/>
      <c r="B135" s="112" t="s">
        <v>11</v>
      </c>
      <c r="C135" s="113"/>
      <c r="D135" s="112" t="s">
        <v>32</v>
      </c>
      <c r="E135" s="113"/>
      <c r="F135" s="112" t="s">
        <v>31</v>
      </c>
      <c r="G135" s="113"/>
      <c r="H135" s="168" t="s">
        <v>30</v>
      </c>
      <c r="I135" s="169"/>
      <c r="J135" s="24" t="s">
        <v>12</v>
      </c>
    </row>
    <row r="136" spans="1:20" ht="14.45" customHeight="1" x14ac:dyDescent="0.25">
      <c r="A136" s="76" t="s">
        <v>0</v>
      </c>
      <c r="B136" s="65" t="s">
        <v>2</v>
      </c>
      <c r="C136" s="64"/>
      <c r="D136" s="65" t="s">
        <v>2</v>
      </c>
      <c r="E136" s="64"/>
      <c r="F136" s="65" t="s">
        <v>2</v>
      </c>
      <c r="G136" s="64"/>
      <c r="H136" s="65" t="s">
        <v>2</v>
      </c>
      <c r="I136" s="66"/>
      <c r="J136" s="25" t="s">
        <v>89</v>
      </c>
    </row>
    <row r="137" spans="1:20" ht="14.45" customHeight="1" x14ac:dyDescent="0.25">
      <c r="A137" s="77"/>
      <c r="B137" s="62" t="s">
        <v>13</v>
      </c>
      <c r="C137" s="62" t="s">
        <v>14</v>
      </c>
      <c r="D137" s="62" t="s">
        <v>13</v>
      </c>
      <c r="E137" s="62" t="s">
        <v>14</v>
      </c>
      <c r="F137" s="62" t="s">
        <v>13</v>
      </c>
      <c r="G137" s="62" t="s">
        <v>14</v>
      </c>
      <c r="H137" s="62" t="s">
        <v>13</v>
      </c>
      <c r="I137" s="63" t="s">
        <v>14</v>
      </c>
      <c r="J137" s="129" t="s">
        <v>90</v>
      </c>
    </row>
    <row r="138" spans="1:20" ht="14.45" customHeight="1" x14ac:dyDescent="0.25">
      <c r="A138" s="80" t="s">
        <v>15</v>
      </c>
      <c r="B138" s="84">
        <v>0</v>
      </c>
      <c r="C138" s="95">
        <v>0</v>
      </c>
      <c r="D138" s="84">
        <v>0</v>
      </c>
      <c r="E138" s="95">
        <v>0</v>
      </c>
      <c r="F138" s="84">
        <v>0</v>
      </c>
      <c r="G138" s="95">
        <v>0</v>
      </c>
      <c r="H138" s="84">
        <v>0</v>
      </c>
      <c r="I138" s="13">
        <v>0</v>
      </c>
      <c r="J138" s="61">
        <v>1</v>
      </c>
    </row>
    <row r="139" spans="1:20" ht="14.45" customHeight="1" x14ac:dyDescent="0.25">
      <c r="A139" s="89" t="s">
        <v>29</v>
      </c>
      <c r="B139" s="85">
        <v>3</v>
      </c>
      <c r="C139" s="96">
        <v>171079</v>
      </c>
      <c r="D139" s="85">
        <v>3</v>
      </c>
      <c r="E139" s="96">
        <v>195752</v>
      </c>
      <c r="F139" s="85">
        <v>3</v>
      </c>
      <c r="G139" s="96">
        <v>152485</v>
      </c>
      <c r="H139" s="85">
        <v>2</v>
      </c>
      <c r="I139" s="14">
        <v>81476</v>
      </c>
      <c r="J139" s="27"/>
    </row>
    <row r="140" spans="1:20" ht="14.45" customHeight="1" x14ac:dyDescent="0.25">
      <c r="A140" s="90" t="s">
        <v>16</v>
      </c>
      <c r="B140" s="86">
        <v>0.6</v>
      </c>
      <c r="C140" s="97">
        <v>21000</v>
      </c>
      <c r="D140" s="92">
        <v>0.6</v>
      </c>
      <c r="E140" s="97">
        <v>21000</v>
      </c>
      <c r="F140" s="92">
        <v>0.3</v>
      </c>
      <c r="G140" s="97">
        <v>10500</v>
      </c>
      <c r="H140" s="92">
        <v>0.6</v>
      </c>
      <c r="I140" s="18">
        <v>21000</v>
      </c>
      <c r="J140" s="27">
        <v>5</v>
      </c>
    </row>
    <row r="141" spans="1:20" ht="14.45" customHeight="1" x14ac:dyDescent="0.25">
      <c r="A141" s="76" t="s">
        <v>46</v>
      </c>
      <c r="B141" s="45"/>
      <c r="C141" s="98" t="s">
        <v>81</v>
      </c>
      <c r="D141" s="93"/>
      <c r="E141" s="98" t="s">
        <v>81</v>
      </c>
      <c r="F141" s="93"/>
      <c r="G141" s="98" t="s">
        <v>81</v>
      </c>
      <c r="H141" s="93"/>
      <c r="I141" s="19" t="s">
        <v>81</v>
      </c>
      <c r="J141" s="27"/>
    </row>
    <row r="142" spans="1:20" ht="14.45" customHeight="1" x14ac:dyDescent="0.25">
      <c r="A142" s="76" t="s">
        <v>78</v>
      </c>
      <c r="B142" s="29"/>
      <c r="C142" s="99"/>
      <c r="D142" s="29"/>
      <c r="E142" s="99"/>
      <c r="F142" s="29"/>
      <c r="G142" s="99"/>
      <c r="H142" s="29"/>
      <c r="I142" s="20"/>
      <c r="J142" s="27"/>
    </row>
    <row r="143" spans="1:20" ht="14.45" customHeight="1" x14ac:dyDescent="0.25">
      <c r="A143" s="76" t="s">
        <v>79</v>
      </c>
      <c r="B143" s="29"/>
      <c r="C143" s="99"/>
      <c r="D143" s="29"/>
      <c r="E143" s="99"/>
      <c r="F143" s="29"/>
      <c r="G143" s="99"/>
      <c r="H143" s="29"/>
      <c r="I143" s="20"/>
      <c r="J143" s="27"/>
    </row>
    <row r="144" spans="1:20" ht="14.45" customHeight="1" x14ac:dyDescent="0.25">
      <c r="A144" s="80" t="s">
        <v>47</v>
      </c>
      <c r="B144" s="30"/>
      <c r="C144" s="100"/>
      <c r="D144" s="30"/>
      <c r="E144" s="100"/>
      <c r="F144" s="30"/>
      <c r="G144" s="100"/>
      <c r="H144" s="30"/>
      <c r="I144" s="21"/>
      <c r="J144" s="57"/>
    </row>
    <row r="145" spans="1:21" ht="14.45" customHeight="1" x14ac:dyDescent="0.25">
      <c r="A145" s="78" t="s">
        <v>71</v>
      </c>
      <c r="B145" s="32">
        <v>1.5</v>
      </c>
      <c r="C145" s="101">
        <v>12150</v>
      </c>
      <c r="D145" s="32">
        <v>1.67</v>
      </c>
      <c r="E145" s="101">
        <v>13500</v>
      </c>
      <c r="F145" s="32">
        <v>2.0299999999999998</v>
      </c>
      <c r="G145" s="101">
        <v>16470</v>
      </c>
      <c r="H145" s="105" t="s">
        <v>72</v>
      </c>
      <c r="I145" s="37"/>
      <c r="J145" s="27"/>
    </row>
    <row r="146" spans="1:21" ht="14.45" customHeight="1" x14ac:dyDescent="0.25">
      <c r="A146" s="78" t="s">
        <v>70</v>
      </c>
      <c r="B146" s="32"/>
      <c r="C146" s="102"/>
      <c r="D146" s="32"/>
      <c r="E146" s="102"/>
      <c r="F146" s="32"/>
      <c r="G146" s="102"/>
      <c r="H146" s="32"/>
      <c r="I146" s="37"/>
      <c r="J146" s="27"/>
    </row>
    <row r="147" spans="1:21" ht="14.45" customHeight="1" x14ac:dyDescent="0.25">
      <c r="A147" s="78" t="s">
        <v>69</v>
      </c>
      <c r="B147" s="32"/>
      <c r="C147" s="102"/>
      <c r="D147" s="32"/>
      <c r="E147" s="102"/>
      <c r="F147" s="32"/>
      <c r="G147" s="102"/>
      <c r="H147" s="32"/>
      <c r="I147" s="37"/>
      <c r="J147" s="57"/>
    </row>
    <row r="148" spans="1:21" ht="14.45" customHeight="1" x14ac:dyDescent="0.25">
      <c r="A148" s="91" t="s">
        <v>66</v>
      </c>
      <c r="B148" s="87" t="s">
        <v>37</v>
      </c>
      <c r="C148" s="103" t="s">
        <v>23</v>
      </c>
      <c r="D148" s="94" t="s">
        <v>34</v>
      </c>
      <c r="E148" s="103" t="s">
        <v>23</v>
      </c>
      <c r="F148" s="94" t="s">
        <v>34</v>
      </c>
      <c r="G148" s="103" t="s">
        <v>23</v>
      </c>
      <c r="H148" s="94" t="s">
        <v>34</v>
      </c>
      <c r="I148" s="35" t="s">
        <v>23</v>
      </c>
      <c r="J148" s="27"/>
    </row>
    <row r="149" spans="1:21" ht="14.45" customHeight="1" x14ac:dyDescent="0.25">
      <c r="A149" s="79" t="s">
        <v>51</v>
      </c>
      <c r="B149" s="56" t="s">
        <v>36</v>
      </c>
      <c r="C149" s="49"/>
      <c r="D149" s="36"/>
      <c r="E149" s="49"/>
      <c r="F149" s="36"/>
      <c r="G149" s="49"/>
      <c r="H149" s="36"/>
      <c r="I149" s="33"/>
      <c r="J149" s="27"/>
    </row>
    <row r="150" spans="1:21" ht="14.45" customHeight="1" x14ac:dyDescent="0.25">
      <c r="A150" s="79" t="s">
        <v>50</v>
      </c>
      <c r="B150" s="56"/>
      <c r="C150" s="49"/>
      <c r="D150" s="36"/>
      <c r="E150" s="49"/>
      <c r="F150" s="36"/>
      <c r="G150" s="49"/>
      <c r="H150" s="36"/>
      <c r="I150" s="33"/>
      <c r="J150" s="57"/>
    </row>
    <row r="151" spans="1:21" ht="14.45" customHeight="1" x14ac:dyDescent="0.25">
      <c r="A151" s="90" t="s">
        <v>75</v>
      </c>
      <c r="B151" s="88">
        <v>5</v>
      </c>
      <c r="C151" s="104">
        <v>205067</v>
      </c>
      <c r="D151" s="88">
        <v>5</v>
      </c>
      <c r="E151" s="104">
        <v>207572</v>
      </c>
      <c r="F151" s="88">
        <v>5</v>
      </c>
      <c r="G151" s="104">
        <v>192395</v>
      </c>
      <c r="H151" s="88">
        <v>5</v>
      </c>
      <c r="I151" s="15">
        <v>190138</v>
      </c>
      <c r="J151" s="27">
        <v>5</v>
      </c>
    </row>
    <row r="152" spans="1:21" ht="14.45" customHeight="1" x14ac:dyDescent="0.25">
      <c r="A152" s="80" t="s">
        <v>74</v>
      </c>
      <c r="B152" s="30"/>
      <c r="C152" s="48"/>
      <c r="D152" s="30"/>
      <c r="E152" s="48"/>
      <c r="F152" s="30"/>
      <c r="G152" s="48"/>
      <c r="H152" s="30"/>
      <c r="I152" s="16"/>
      <c r="J152" s="27"/>
    </row>
    <row r="153" spans="1:21" ht="14.45" customHeight="1" x14ac:dyDescent="0.25">
      <c r="A153" s="89" t="s">
        <v>28</v>
      </c>
      <c r="B153" s="85">
        <v>0.1</v>
      </c>
      <c r="C153" s="96" t="s">
        <v>23</v>
      </c>
      <c r="D153" s="85">
        <v>0.1</v>
      </c>
      <c r="E153" s="96">
        <v>1917</v>
      </c>
      <c r="F153" s="85">
        <v>0</v>
      </c>
      <c r="G153" s="96">
        <v>0</v>
      </c>
      <c r="H153" s="85">
        <v>0</v>
      </c>
      <c r="I153" s="14">
        <v>0</v>
      </c>
      <c r="J153" s="57"/>
    </row>
    <row r="154" spans="1:21" ht="14.45" customHeight="1" x14ac:dyDescent="0.25">
      <c r="A154" s="90" t="s">
        <v>77</v>
      </c>
      <c r="B154" s="88" t="s">
        <v>24</v>
      </c>
      <c r="C154" s="104" t="s">
        <v>24</v>
      </c>
      <c r="D154" s="88" t="s">
        <v>24</v>
      </c>
      <c r="E154" s="104" t="s">
        <v>24</v>
      </c>
      <c r="F154" s="88" t="s">
        <v>24</v>
      </c>
      <c r="G154" s="104" t="s">
        <v>24</v>
      </c>
      <c r="H154" s="88" t="s">
        <v>24</v>
      </c>
      <c r="I154" s="15" t="s">
        <v>24</v>
      </c>
      <c r="J154" s="27"/>
    </row>
    <row r="155" spans="1:21" ht="14.45" customHeight="1" x14ac:dyDescent="0.25">
      <c r="A155" s="80" t="s">
        <v>76</v>
      </c>
      <c r="B155" s="30"/>
      <c r="C155" s="48"/>
      <c r="D155" s="30"/>
      <c r="E155" s="48"/>
      <c r="F155" s="30"/>
      <c r="G155" s="48"/>
      <c r="H155" s="30"/>
      <c r="I155" s="16"/>
      <c r="J155" s="28"/>
    </row>
    <row r="156" spans="1:21" ht="14.45" customHeight="1" x14ac:dyDescent="0.25">
      <c r="A156" s="81" t="s">
        <v>80</v>
      </c>
      <c r="B156" s="45">
        <f>B139+B140+B151+B153</f>
        <v>8.6999999999999993</v>
      </c>
      <c r="C156" s="55">
        <f>C139+C140+C151</f>
        <v>397146</v>
      </c>
      <c r="D156" s="45">
        <f>D138+D139+D140+D151+D153</f>
        <v>8.6999999999999993</v>
      </c>
      <c r="E156" s="55">
        <f>E139+E140+E151+E153</f>
        <v>426241</v>
      </c>
      <c r="F156" s="45">
        <f>F138+F139+F140+F151+F153</f>
        <v>8.3000000000000007</v>
      </c>
      <c r="G156" s="55">
        <f>G139+G140+G151</f>
        <v>355380</v>
      </c>
      <c r="H156" s="45">
        <f>H138+H139+H140+H151+H153</f>
        <v>7.6</v>
      </c>
      <c r="I156" s="17">
        <f>SUM(I138:I155)</f>
        <v>292614</v>
      </c>
      <c r="J156" s="31">
        <v>11</v>
      </c>
    </row>
    <row r="157" spans="1:21" ht="14.45" customHeight="1" x14ac:dyDescent="0.25">
      <c r="A157" s="82"/>
      <c r="B157" s="84"/>
      <c r="C157" s="95"/>
      <c r="D157" s="84"/>
      <c r="E157" s="95"/>
      <c r="F157" s="84"/>
      <c r="G157" s="95"/>
      <c r="H157" s="84"/>
      <c r="I157" s="13"/>
      <c r="J157" s="26"/>
    </row>
    <row r="158" spans="1:21" ht="14.45" customHeight="1" x14ac:dyDescent="0.25">
      <c r="A158" s="157"/>
      <c r="B158" s="157"/>
      <c r="C158" s="157"/>
    </row>
    <row r="159" spans="1:21" ht="14.45" customHeight="1" x14ac:dyDescent="0.25">
      <c r="A159" s="143" t="s">
        <v>102</v>
      </c>
      <c r="B159" s="143"/>
      <c r="C159" s="143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40"/>
      <c r="U159" s="40"/>
    </row>
    <row r="160" spans="1:21" ht="14.45" customHeight="1" x14ac:dyDescent="0.25">
      <c r="A160" s="114" t="s">
        <v>67</v>
      </c>
      <c r="B160" s="111" t="s">
        <v>11</v>
      </c>
      <c r="C160" s="71"/>
      <c r="D160" s="68" t="s">
        <v>32</v>
      </c>
      <c r="E160" s="71"/>
      <c r="F160" s="68" t="s">
        <v>31</v>
      </c>
      <c r="G160" s="71"/>
      <c r="H160" s="68" t="s">
        <v>30</v>
      </c>
      <c r="I160" s="67"/>
    </row>
    <row r="161" spans="1:9" ht="14.45" customHeight="1" x14ac:dyDescent="0.25">
      <c r="A161" s="115" t="s">
        <v>68</v>
      </c>
      <c r="B161" s="69" t="s">
        <v>14</v>
      </c>
      <c r="C161" s="72"/>
      <c r="D161" s="69" t="s">
        <v>14</v>
      </c>
      <c r="E161" s="72"/>
      <c r="F161" s="69" t="s">
        <v>14</v>
      </c>
      <c r="G161" s="72"/>
      <c r="H161" s="69" t="s">
        <v>14</v>
      </c>
      <c r="I161" s="70"/>
    </row>
    <row r="162" spans="1:9" ht="14.45" customHeight="1" x14ac:dyDescent="0.25">
      <c r="A162" s="109"/>
      <c r="B162" s="12">
        <v>0</v>
      </c>
      <c r="C162" s="58"/>
      <c r="D162" s="8">
        <v>1213</v>
      </c>
      <c r="E162" s="74"/>
      <c r="F162" s="8">
        <v>320</v>
      </c>
      <c r="G162" s="74"/>
      <c r="H162" s="8">
        <v>927</v>
      </c>
      <c r="I162" s="110"/>
    </row>
    <row r="163" spans="1:9" ht="14.45" customHeight="1" x14ac:dyDescent="0.25">
      <c r="A163" s="116" t="s">
        <v>35</v>
      </c>
      <c r="B163" s="41"/>
      <c r="C163" s="75"/>
      <c r="D163" s="106"/>
      <c r="E163" s="107"/>
      <c r="F163" s="106"/>
      <c r="G163" s="107"/>
      <c r="H163" s="106"/>
      <c r="I163" s="108"/>
    </row>
    <row r="164" spans="1:9" ht="14.45" customHeight="1" x14ac:dyDescent="0.25"/>
  </sheetData>
  <mergeCells count="3">
    <mergeCell ref="A7:A8"/>
    <mergeCell ref="A92:T99"/>
    <mergeCell ref="A101:T101"/>
  </mergeCells>
  <pageMargins left="0.5" right="0.5" top="0.5" bottom="0.5" header="0" footer="0"/>
  <pageSetup scale="78" fitToHeight="0" orientation="landscape" r:id="rId1"/>
  <headerFooter>
    <oddFooter>&amp;C&amp;P&amp;RAPPENDIX 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cgilbert</dc:creator>
  <cp:lastModifiedBy>Jane McKenna</cp:lastModifiedBy>
  <cp:lastPrinted>2025-09-23T22:23:32Z</cp:lastPrinted>
  <dcterms:created xsi:type="dcterms:W3CDTF">2016-08-30T17:19:04Z</dcterms:created>
  <dcterms:modified xsi:type="dcterms:W3CDTF">2025-09-23T22:23:34Z</dcterms:modified>
</cp:coreProperties>
</file>