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ary\Documents\Caitlin\Work\library stats\instruction stats\"/>
    </mc:Choice>
  </mc:AlternateContent>
  <bookViews>
    <workbookView xWindow="480" yWindow="48" windowWidth="6480" windowHeight="4368" tabRatio="686"/>
  </bookViews>
  <sheets>
    <sheet name="Summary" sheetId="1" r:id="rId1"/>
    <sheet name="Summer 2023" sheetId="5" r:id="rId2"/>
    <sheet name="Fall 2023" sheetId="4" r:id="rId3"/>
    <sheet name="Spring 2024" sheetId="2" r:id="rId4"/>
  </sheets>
  <definedNames>
    <definedName name="_xlnm.Print_Area" localSheetId="2">'Fall 2023'!$B$1:$L$99</definedName>
    <definedName name="_xlnm.Print_Area" localSheetId="3">'Spring 2024'!$B$1:$L$91</definedName>
    <definedName name="_xlnm.Print_Area" localSheetId="0">Summary!$A$1:$F$222</definedName>
    <definedName name="_xlnm.Print_Area" localSheetId="1">'Summer 2023'!$B$1:$K$55</definedName>
  </definedNames>
  <calcPr calcId="162913"/>
</workbook>
</file>

<file path=xl/calcChain.xml><?xml version="1.0" encoding="utf-8"?>
<calcChain xmlns="http://schemas.openxmlformats.org/spreadsheetml/2006/main">
  <c r="E24" i="4" l="1"/>
  <c r="L24" i="4"/>
  <c r="L18" i="4"/>
  <c r="L16" i="4"/>
  <c r="L19" i="4" s="1"/>
  <c r="E19" i="4"/>
  <c r="L27" i="2" l="1"/>
  <c r="E27" i="2"/>
  <c r="L22" i="2"/>
  <c r="L21" i="2"/>
  <c r="L19" i="2"/>
  <c r="E22" i="2"/>
  <c r="C70" i="2" l="1"/>
  <c r="C69" i="4" l="1"/>
  <c r="C56" i="2" l="1"/>
  <c r="C41" i="2"/>
  <c r="C39" i="4"/>
  <c r="C71" i="4" l="1"/>
  <c r="C89" i="4"/>
  <c r="C88" i="4"/>
  <c r="C87" i="4"/>
  <c r="C83" i="2" l="1"/>
  <c r="C82" i="2"/>
  <c r="C81" i="2"/>
  <c r="C71" i="2" l="1"/>
  <c r="E11" i="1"/>
  <c r="D11" i="1" l="1"/>
  <c r="D7" i="1"/>
  <c r="C70" i="4" l="1"/>
  <c r="E14" i="1"/>
  <c r="E10" i="1"/>
  <c r="E9" i="1"/>
  <c r="E6" i="1"/>
  <c r="D14" i="1"/>
  <c r="D10" i="1"/>
  <c r="D9" i="1"/>
  <c r="D6" i="1"/>
  <c r="E17" i="1"/>
  <c r="E16" i="1"/>
  <c r="E15" i="1"/>
  <c r="E7" i="1"/>
  <c r="E8" i="1" l="1"/>
  <c r="D17" i="1"/>
  <c r="D16" i="1"/>
  <c r="D8" i="1"/>
  <c r="D15" i="1"/>
  <c r="C33" i="5" l="1"/>
  <c r="C46" i="5" l="1"/>
  <c r="C47" i="5"/>
  <c r="C69" i="2"/>
  <c r="C45" i="5"/>
  <c r="C44" i="5"/>
  <c r="C57" i="4"/>
  <c r="C56" i="4"/>
  <c r="C55" i="4"/>
  <c r="C54" i="4"/>
  <c r="C53" i="4"/>
  <c r="C51" i="2"/>
  <c r="C55" i="2"/>
  <c r="C54" i="2"/>
  <c r="C53" i="2"/>
  <c r="C52" i="2"/>
</calcChain>
</file>

<file path=xl/sharedStrings.xml><?xml version="1.0" encoding="utf-8"?>
<sst xmlns="http://schemas.openxmlformats.org/spreadsheetml/2006/main" count="389" uniqueCount="134">
  <si>
    <t>Library Instruction Statistics</t>
  </si>
  <si>
    <t>Librarian</t>
  </si>
  <si>
    <t>Date</t>
  </si>
  <si>
    <t>Time</t>
  </si>
  <si>
    <t>Instructor</t>
  </si>
  <si>
    <t>Attended</t>
  </si>
  <si>
    <t>Day</t>
  </si>
  <si>
    <t>Wednesday</t>
  </si>
  <si>
    <t>Thursday</t>
  </si>
  <si>
    <t>Tuesday</t>
  </si>
  <si>
    <t>Friday</t>
  </si>
  <si>
    <t>Monday</t>
  </si>
  <si>
    <t>Sessions</t>
  </si>
  <si>
    <t>Days of the Week</t>
  </si>
  <si>
    <t>Librarians</t>
  </si>
  <si>
    <t>Total # of Students</t>
  </si>
  <si>
    <t>Total # of Sessions</t>
  </si>
  <si>
    <t>Total # of Instructors</t>
  </si>
  <si>
    <t>Total # of Librarian Instructors</t>
  </si>
  <si>
    <t>Average # of Students per Instruction</t>
  </si>
  <si>
    <t>Overview</t>
  </si>
  <si>
    <t>Day of the Week</t>
  </si>
  <si>
    <t>Total number of sessions</t>
  </si>
  <si>
    <t>Total student attendance counted</t>
  </si>
  <si>
    <t>Total number of instructors</t>
  </si>
  <si>
    <t>Total number of librarians</t>
  </si>
  <si>
    <t>Total number of multiple/follow-up classes</t>
  </si>
  <si>
    <t>Total number of classes</t>
  </si>
  <si>
    <t>Total number of students</t>
  </si>
  <si>
    <t>Average nummber of students per session</t>
  </si>
  <si>
    <t>"Total number of classes" calculated by actual number of classes seen, minus follow-ups.</t>
  </si>
  <si>
    <t>"Total number of multiple/follow-up classes" calculated as addition sessions held for the same class in a single semester.</t>
  </si>
  <si>
    <t>"Total attendance counted" calculated as total of students counted for ever session.</t>
  </si>
  <si>
    <r>
      <rPr>
        <sz val="9"/>
        <color rgb="FF0070C0"/>
        <rFont val="Arial"/>
        <family val="2"/>
      </rPr>
      <t>Blue</t>
    </r>
    <r>
      <rPr>
        <sz val="9"/>
        <rFont val="Arial"/>
        <family val="2"/>
      </rPr>
      <t>-Drop-in session</t>
    </r>
  </si>
  <si>
    <r>
      <rPr>
        <sz val="9"/>
        <color rgb="FF7030A0"/>
        <rFont val="Arial"/>
        <family val="2"/>
      </rPr>
      <t>Purple</t>
    </r>
    <r>
      <rPr>
        <sz val="9"/>
        <rFont val="Arial"/>
        <family val="2"/>
      </rPr>
      <t>-Work session</t>
    </r>
  </si>
  <si>
    <t>Location</t>
  </si>
  <si>
    <t>Library</t>
  </si>
  <si>
    <t>Class is a follow-up or has previously attended library instruction in the same semester</t>
  </si>
  <si>
    <r>
      <rPr>
        <sz val="10"/>
        <color rgb="FF00B050"/>
        <rFont val="Arial"/>
        <family val="2"/>
      </rPr>
      <t>Green</t>
    </r>
    <r>
      <rPr>
        <sz val="10"/>
        <rFont val="Arial"/>
        <family val="2"/>
      </rPr>
      <t>-Library instruction held in other classrom</t>
    </r>
  </si>
  <si>
    <t>"Total number of students" calculated  as total attedance minus students in multiple/follow-up classes (For classes with multiple</t>
  </si>
  <si>
    <t>instruction sessions, largest attendace number used).</t>
  </si>
  <si>
    <t>"Total attendance counted" calculated as total of students counted for every session.</t>
  </si>
  <si>
    <t>Embedded</t>
  </si>
  <si>
    <t>Total number of embedded classes</t>
  </si>
  <si>
    <t>Total number of embedded sessions</t>
  </si>
  <si>
    <t>Total number of students - embedded</t>
  </si>
  <si>
    <t>Total student attendance counted - embedded</t>
  </si>
  <si>
    <t>*Numbers also included in the statistics summary above</t>
  </si>
  <si>
    <t>Library Instruction</t>
  </si>
  <si>
    <t>Library Instruction-Embedded</t>
  </si>
  <si>
    <t>Total # of Classes - embedded</t>
  </si>
  <si>
    <t>Total # of Sessions - embedded</t>
  </si>
  <si>
    <t>Total # of Students - embedded</t>
  </si>
  <si>
    <t xml:space="preserve">"Total number of students" calculated  as total attedance minus students in multiple/follow-up classes (For </t>
  </si>
  <si>
    <t>classes with multiple instruction sessions, largest attendace number used).</t>
  </si>
  <si>
    <t>Class</t>
  </si>
  <si>
    <t>Section</t>
  </si>
  <si>
    <r>
      <rPr>
        <sz val="9"/>
        <color theme="9" tint="-0.249977111117893"/>
        <rFont val="Arial"/>
        <family val="2"/>
      </rPr>
      <t>Orange</t>
    </r>
    <r>
      <rPr>
        <sz val="9"/>
        <rFont val="Arial"/>
        <family val="2"/>
      </rPr>
      <t>-Online support for online class</t>
    </r>
  </si>
  <si>
    <t>"Cancelled" or "No Show" classes not included in the statics summary</t>
  </si>
  <si>
    <t xml:space="preserve">Total student attend. counted - embed.   </t>
  </si>
  <si>
    <t>n/a</t>
  </si>
  <si>
    <t>11:00AM</t>
  </si>
  <si>
    <t>x</t>
  </si>
  <si>
    <t>Online</t>
  </si>
  <si>
    <t>Recorded</t>
  </si>
  <si>
    <t>Live or Recorded</t>
  </si>
  <si>
    <t>Live</t>
  </si>
  <si>
    <t>Nelson</t>
  </si>
  <si>
    <t>10:00AM</t>
  </si>
  <si>
    <t xml:space="preserve">Total number of embedded classes </t>
  </si>
  <si>
    <t>Type of Session</t>
  </si>
  <si>
    <t>Live &amp; Record.</t>
  </si>
  <si>
    <t>Note: Starting Fall 2020, embedded classes counted as classes with Librarian embedded in Canvas</t>
  </si>
  <si>
    <t>Rose</t>
  </si>
  <si>
    <t>12:00PM</t>
  </si>
  <si>
    <t>Rudolf</t>
  </si>
  <si>
    <t>Classroom</t>
  </si>
  <si>
    <t>7:00PM</t>
  </si>
  <si>
    <t>Siekmann</t>
  </si>
  <si>
    <t>10:15AM</t>
  </si>
  <si>
    <t>LRNRE 264</t>
  </si>
  <si>
    <t>Sandhu</t>
  </si>
  <si>
    <t>ADAM 103</t>
  </si>
  <si>
    <t>Piazza</t>
  </si>
  <si>
    <t>Brem</t>
  </si>
  <si>
    <t>Ulrey</t>
  </si>
  <si>
    <t>Chun</t>
  </si>
  <si>
    <t xml:space="preserve"> 2023-2024</t>
  </si>
  <si>
    <t>Summer 2023</t>
  </si>
  <si>
    <t>Fall 2023</t>
  </si>
  <si>
    <t>Spring 2024</t>
  </si>
  <si>
    <t>NO INSTRUCTION HELD SUMMER 2023</t>
  </si>
  <si>
    <t>Sept. 11, 2023</t>
  </si>
  <si>
    <t>Sept. 13, 2023</t>
  </si>
  <si>
    <t>Sept. 15, 2023</t>
  </si>
  <si>
    <t>Sept. 19, 2023</t>
  </si>
  <si>
    <t>Sept. 29, 2023</t>
  </si>
  <si>
    <t>PSYCH 28</t>
  </si>
  <si>
    <t>ENG 1AS</t>
  </si>
  <si>
    <t>SOC 1</t>
  </si>
  <si>
    <t>Oct. 5, 2023</t>
  </si>
  <si>
    <t>11:30AM</t>
  </si>
  <si>
    <t>Oct. 10, 2023</t>
  </si>
  <si>
    <t>BIOL 31</t>
  </si>
  <si>
    <t>Oct. 24, 2023</t>
  </si>
  <si>
    <t>Oct. 31, 2023</t>
  </si>
  <si>
    <t>ENG 1A</t>
  </si>
  <si>
    <t>Nov. 21, 2023</t>
  </si>
  <si>
    <t>Spring 2024 Instruction Statistics Summary</t>
  </si>
  <si>
    <t>Spring 2024 Embedded Instruction Statistics*</t>
  </si>
  <si>
    <t>Jan. 25, 2024</t>
  </si>
  <si>
    <t>1:15PM</t>
  </si>
  <si>
    <t>ATECH 10</t>
  </si>
  <si>
    <t>Ramos</t>
  </si>
  <si>
    <t>Jan. 26, 2024</t>
  </si>
  <si>
    <t>1:00PM</t>
  </si>
  <si>
    <t>ADAM 101</t>
  </si>
  <si>
    <t>Feb. 7, 2024</t>
  </si>
  <si>
    <t>Feb. 13, 2024</t>
  </si>
  <si>
    <t>ENGL 1AS</t>
  </si>
  <si>
    <t>Feb. 23, 2024</t>
  </si>
  <si>
    <t>Feb. 28, 2024</t>
  </si>
  <si>
    <t>ENGL 1A</t>
  </si>
  <si>
    <t>Feb. 29, 2024</t>
  </si>
  <si>
    <t>Mar. 11, 2024</t>
  </si>
  <si>
    <t>20764</t>
  </si>
  <si>
    <t>Mar. 21, 2024</t>
  </si>
  <si>
    <t>Apr. 10, 2024</t>
  </si>
  <si>
    <t>Apr. 25, 2024</t>
  </si>
  <si>
    <t>Note 2: Summer instruction based on avaibuilty of instructional librarian.</t>
  </si>
  <si>
    <t>Summer 2023 Instruction Statistics Summary</t>
  </si>
  <si>
    <t>Summer 2023 Embedded Instruction Statistics*</t>
  </si>
  <si>
    <t>Fall 2023 Instruction Statistics Summary</t>
  </si>
  <si>
    <t>Fall 2023 Embedded Instruction Statistics*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</si>
</sst>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0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7030A0"/>
      <name val="Arial"/>
      <family val="2"/>
    </font>
    <font>
      <sz val="9"/>
      <color rgb="FF0070C0"/>
      <name val="Arial"/>
      <family val="2"/>
    </font>
    <font>
      <sz val="10"/>
      <color theme="3" tint="0.39997558519241921"/>
      <name val="Arial"/>
      <family val="2"/>
    </font>
    <font>
      <b/>
      <sz val="9"/>
      <name val="Arial"/>
      <family val="2"/>
    </font>
    <font>
      <sz val="10"/>
      <color rgb="FF00B050"/>
      <name val="Arial"/>
      <family val="2"/>
    </font>
    <font>
      <b/>
      <sz val="11"/>
      <name val="Arial"/>
      <family val="2"/>
    </font>
    <font>
      <sz val="9"/>
      <color theme="9" tint="-0.249977111117893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/>
    <xf numFmtId="0" fontId="0" fillId="0" borderId="0" xfId="0" applyBorder="1" applyAlignment="1">
      <alignment horizontal="center"/>
    </xf>
    <xf numFmtId="0" fontId="4" fillId="0" borderId="0" xfId="0" applyFont="1"/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0" xfId="0" applyBorder="1"/>
    <xf numFmtId="2" fontId="1" fillId="0" borderId="0" xfId="0" applyNumberFormat="1" applyFont="1" applyBorder="1"/>
    <xf numFmtId="0" fontId="2" fillId="0" borderId="0" xfId="0" applyFont="1" applyAlignment="1"/>
    <xf numFmtId="0" fontId="0" fillId="0" borderId="3" xfId="0" applyFill="1" applyBorder="1"/>
    <xf numFmtId="0" fontId="0" fillId="0" borderId="3" xfId="0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1" fillId="0" borderId="3" xfId="0" applyFont="1" applyBorder="1" applyAlignment="1">
      <alignment horizontal="left"/>
    </xf>
    <xf numFmtId="0" fontId="7" fillId="0" borderId="0" xfId="0" applyFont="1" applyBorder="1"/>
    <xf numFmtId="0" fontId="0" fillId="0" borderId="0" xfId="0" applyFill="1" applyBorder="1"/>
    <xf numFmtId="0" fontId="7" fillId="0" borderId="0" xfId="0" applyFont="1"/>
    <xf numFmtId="2" fontId="7" fillId="0" borderId="3" xfId="0" applyNumberFormat="1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right"/>
    </xf>
    <xf numFmtId="0" fontId="7" fillId="0" borderId="4" xfId="0" applyFont="1" applyFill="1" applyBorder="1" applyAlignment="1">
      <alignment horizontal="left"/>
    </xf>
    <xf numFmtId="2" fontId="0" fillId="0" borderId="3" xfId="0" applyNumberFormat="1" applyBorder="1" applyAlignment="1">
      <alignment horizontal="right"/>
    </xf>
    <xf numFmtId="2" fontId="0" fillId="0" borderId="0" xfId="0" applyNumberFormat="1" applyBorder="1" applyAlignment="1">
      <alignment horizontal="right"/>
    </xf>
    <xf numFmtId="2" fontId="7" fillId="0" borderId="0" xfId="0" applyNumberFormat="1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7" fillId="0" borderId="3" xfId="0" applyFont="1" applyBorder="1"/>
    <xf numFmtId="0" fontId="7" fillId="0" borderId="1" xfId="0" applyFont="1" applyBorder="1"/>
    <xf numFmtId="0" fontId="7" fillId="2" borderId="0" xfId="0" applyFont="1" applyFill="1" applyBorder="1"/>
    <xf numFmtId="0" fontId="0" fillId="2" borderId="0" xfId="0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right"/>
    </xf>
    <xf numFmtId="0" fontId="0" fillId="0" borderId="0" xfId="0" applyFill="1"/>
    <xf numFmtId="0" fontId="7" fillId="0" borderId="0" xfId="0" applyFont="1" applyFill="1" applyAlignment="1">
      <alignment horizontal="right"/>
    </xf>
    <xf numFmtId="0" fontId="7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7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7" fillId="0" borderId="2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/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right"/>
    </xf>
    <xf numFmtId="0" fontId="7" fillId="0" borderId="0" xfId="0" applyFont="1" applyFill="1"/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right"/>
    </xf>
    <xf numFmtId="0" fontId="7" fillId="0" borderId="0" xfId="0" applyFont="1" applyFill="1" applyBorder="1"/>
    <xf numFmtId="0" fontId="1" fillId="0" borderId="6" xfId="0" applyFont="1" applyBorder="1" applyAlignment="1">
      <alignment horizontal="left"/>
    </xf>
    <xf numFmtId="0" fontId="7" fillId="0" borderId="3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/>
    </xf>
    <xf numFmtId="0" fontId="7" fillId="0" borderId="0" xfId="0" applyFont="1" applyFill="1" applyAlignment="1"/>
    <xf numFmtId="0" fontId="7" fillId="0" borderId="4" xfId="0" applyFont="1" applyFill="1" applyBorder="1" applyAlignment="1"/>
    <xf numFmtId="0" fontId="1" fillId="0" borderId="9" xfId="0" applyFont="1" applyBorder="1" applyAlignment="1">
      <alignment horizontal="left"/>
    </xf>
    <xf numFmtId="0" fontId="16" fillId="0" borderId="2" xfId="0" applyFont="1" applyFill="1" applyBorder="1"/>
    <xf numFmtId="49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14" fontId="7" fillId="0" borderId="2" xfId="0" applyNumberFormat="1" applyFont="1" applyFill="1" applyBorder="1" applyAlignment="1">
      <alignment horizontal="center"/>
    </xf>
    <xf numFmtId="14" fontId="7" fillId="0" borderId="3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wrapText="1"/>
    </xf>
    <xf numFmtId="0" fontId="7" fillId="0" borderId="10" xfId="0" applyFont="1" applyBorder="1"/>
    <xf numFmtId="164" fontId="7" fillId="0" borderId="3" xfId="0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wrapText="1"/>
    </xf>
    <xf numFmtId="0" fontId="7" fillId="0" borderId="0" xfId="0" applyFont="1" applyFill="1" applyAlignment="1">
      <alignment horizontal="left"/>
    </xf>
    <xf numFmtId="0" fontId="7" fillId="5" borderId="3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6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49" fontId="19" fillId="7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0000"/>
      <color rgb="FFFFFF66"/>
      <color rgb="FFFF9933"/>
      <color rgb="FFCC0099"/>
      <color rgb="FF66FF66"/>
      <color rgb="FFFF99FF"/>
      <color rgb="FF00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Number of Sessions</a:t>
            </a:r>
          </a:p>
        </c:rich>
      </c:tx>
      <c:layout>
        <c:manualLayout>
          <c:xMode val="edge"/>
          <c:yMode val="edge"/>
          <c:x val="0.32996686020309146"/>
          <c:y val="3.6764705882352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744284880525"/>
          <c:y val="0.23897058823529421"/>
          <c:w val="0.69360383391836788"/>
          <c:h val="0.51470588235294112"/>
        </c:manualLayout>
      </c:layout>
      <c:barChart>
        <c:barDir val="col"/>
        <c:grouping val="clustered"/>
        <c:varyColors val="0"/>
        <c:ser>
          <c:idx val="0"/>
          <c:order val="0"/>
          <c:tx>
            <c:v>Summer 2023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Summary!$B$6</c:f>
              <c:strCache>
                <c:ptCount val="1"/>
                <c:pt idx="0">
                  <c:v>Total # of Sessions</c:v>
                </c:pt>
              </c:strCache>
            </c:strRef>
          </c:cat>
          <c:val>
            <c:numRef>
              <c:f>Summary!$C$6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6-402C-95A2-CA0CD00860A3}"/>
            </c:ext>
          </c:extLst>
        </c:ser>
        <c:ser>
          <c:idx val="1"/>
          <c:order val="1"/>
          <c:tx>
            <c:v>Fall 2023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Summary!$B$6</c:f>
              <c:strCache>
                <c:ptCount val="1"/>
                <c:pt idx="0">
                  <c:v>Total # of Sessions</c:v>
                </c:pt>
              </c:strCache>
            </c:strRef>
          </c:cat>
          <c:val>
            <c:numRef>
              <c:f>Summary!$D$6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6-402C-95A2-CA0CD00860A3}"/>
            </c:ext>
          </c:extLst>
        </c:ser>
        <c:ser>
          <c:idx val="2"/>
          <c:order val="2"/>
          <c:tx>
            <c:v>Spring 2024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Summary!$B$6</c:f>
              <c:strCache>
                <c:ptCount val="1"/>
                <c:pt idx="0">
                  <c:v>Total # of Sessions</c:v>
                </c:pt>
              </c:strCache>
            </c:strRef>
          </c:cat>
          <c:val>
            <c:numRef>
              <c:f>Summary!$E$6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F6-402C-95A2-CA0CD0086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90592"/>
        <c:axId val="64592896"/>
      </c:barChart>
      <c:catAx>
        <c:axId val="64590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Semester</a:t>
                </a:r>
              </a:p>
            </c:rich>
          </c:tx>
          <c:layout>
            <c:manualLayout>
              <c:xMode val="edge"/>
              <c:yMode val="edge"/>
              <c:x val="0.40404111102273826"/>
              <c:y val="0.86397058823529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59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59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Sessions</a:t>
                </a:r>
              </a:p>
            </c:rich>
          </c:tx>
          <c:layout>
            <c:manualLayout>
              <c:xMode val="edge"/>
              <c:yMode val="edge"/>
              <c:x val="2.6936026936026935E-2"/>
              <c:y val="0.3933823529411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590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86673382998831"/>
          <c:y val="0.38602941176473116"/>
          <c:w val="0.16666702015782894"/>
          <c:h val="0.224264705882355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-3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75" b="1" i="0" u="none" strike="noStrike" baseline="0"/>
              <a:t>Total student attendance counted - Embedded </a:t>
            </a:r>
            <a:endParaRPr lang="en-US"/>
          </a:p>
        </c:rich>
      </c:tx>
      <c:layout>
        <c:manualLayout>
          <c:xMode val="edge"/>
          <c:yMode val="edge"/>
          <c:x val="0.2293423271500844"/>
          <c:y val="5.1660516605166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0725126475547"/>
          <c:y val="0.22140261294001687"/>
          <c:w val="0.66610455311976347"/>
          <c:h val="0.53136627105600898"/>
        </c:manualLayout>
      </c:layout>
      <c:barChart>
        <c:barDir val="col"/>
        <c:grouping val="clustered"/>
        <c:varyColors val="0"/>
        <c:ser>
          <c:idx val="2"/>
          <c:order val="0"/>
          <c:tx>
            <c:v>Summer 2023</c:v>
          </c:tx>
          <c:invertIfNegative val="0"/>
          <c:cat>
            <c:strLit>
              <c:ptCount val="1"/>
              <c:pt idx="0">
                <c:v>Total student attendance counted - embedded</c:v>
              </c:pt>
            </c:strLit>
          </c:cat>
          <c:val>
            <c:numRef>
              <c:f>Summary!$C$17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2-4958-8C10-295ABDCD8D9F}"/>
            </c:ext>
          </c:extLst>
        </c:ser>
        <c:ser>
          <c:idx val="0"/>
          <c:order val="1"/>
          <c:tx>
            <c:v>Fall 2023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Total student attendance counted - embedded</c:v>
              </c:pt>
            </c:strLit>
          </c:cat>
          <c:val>
            <c:numRef>
              <c:f>Summary!$D$17</c:f>
              <c:numCache>
                <c:formatCode>General</c:formatCode>
                <c:ptCount val="1"/>
                <c:pt idx="0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2AF-A66B-4B96F5FD395B}"/>
            </c:ext>
          </c:extLst>
        </c:ser>
        <c:ser>
          <c:idx val="1"/>
          <c:order val="2"/>
          <c:tx>
            <c:v>Spring 2024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Total student attendance counted - embedded</c:v>
              </c:pt>
            </c:strLit>
          </c:cat>
          <c:val>
            <c:numRef>
              <c:f>Summary!$E$17</c:f>
              <c:numCache>
                <c:formatCode>General</c:formatCode>
                <c:ptCount val="1"/>
                <c:pt idx="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EB-42AF-A66B-4B96F5FD3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968960"/>
        <c:axId val="64983424"/>
      </c:barChart>
      <c:catAx>
        <c:axId val="6496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Semester</a:t>
                </a:r>
              </a:p>
            </c:rich>
          </c:tx>
          <c:layout>
            <c:manualLayout>
              <c:xMode val="edge"/>
              <c:yMode val="edge"/>
              <c:x val="0.41652613827995327"/>
              <c:y val="0.86347018430814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98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983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Students</a:t>
                </a:r>
              </a:p>
            </c:rich>
          </c:tx>
          <c:layout>
            <c:manualLayout>
              <c:xMode val="edge"/>
              <c:yMode val="edge"/>
              <c:x val="2.4732996065205192E-2"/>
              <c:y val="0.3579339667412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968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18100056211356"/>
          <c:y val="0.35178429264607602"/>
          <c:w val="9.9523664095107836E-2"/>
          <c:h val="0.174337100851323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Librarians</a:t>
            </a:r>
          </a:p>
        </c:rich>
      </c:tx>
      <c:layout>
        <c:manualLayout>
          <c:xMode val="edge"/>
          <c:yMode val="edge"/>
          <c:x val="0.42720763723150357"/>
          <c:y val="4.24528301886792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49164677804295"/>
          <c:y val="0.25943396226415188"/>
          <c:w val="0.67780429594272074"/>
          <c:h val="0.443396226415094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'Summer 2023'!$C$32</c:f>
              <c:strCache>
                <c:ptCount val="1"/>
                <c:pt idx="0">
                  <c:v>Sessions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'Summer 2023'!$B$33:$B$33</c:f>
              <c:numCache>
                <c:formatCode>General</c:formatCode>
                <c:ptCount val="1"/>
              </c:numCache>
            </c:numRef>
          </c:cat>
          <c:val>
            <c:numRef>
              <c:f>'Summer 2023'!$C$33:$C$33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3C-4D3A-B8F0-121D38DE1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118976"/>
        <c:axId val="65120896"/>
      </c:barChart>
      <c:catAx>
        <c:axId val="65118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Librarian</a:t>
                </a:r>
              </a:p>
            </c:rich>
          </c:tx>
          <c:layout>
            <c:manualLayout>
              <c:xMode val="edge"/>
              <c:yMode val="edge"/>
              <c:x val="0.40334128878281938"/>
              <c:y val="0.830188679245283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12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12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Sessions</a:t>
                </a:r>
              </a:p>
            </c:rich>
          </c:tx>
          <c:layout>
            <c:manualLayout>
              <c:xMode val="edge"/>
              <c:yMode val="edge"/>
              <c:x val="3.8186157517899805E-2"/>
              <c:y val="0.349056603773584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118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054892601431984"/>
          <c:y val="0.43396226415097128"/>
          <c:w val="0.15035799522672744"/>
          <c:h val="9.43396226415065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Day of the Weeks</a:t>
            </a:r>
          </a:p>
        </c:rich>
      </c:tx>
      <c:layout>
        <c:manualLayout>
          <c:xMode val="edge"/>
          <c:yMode val="edge"/>
          <c:x val="0.37947494033415347"/>
          <c:y val="4.24528301886792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49164677804295"/>
          <c:y val="0.25943396226415188"/>
          <c:w val="0.67780429594272074"/>
          <c:h val="0.268867924528301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'Summer 2023'!$C$43</c:f>
              <c:strCache>
                <c:ptCount val="1"/>
                <c:pt idx="0">
                  <c:v>Sessions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'Summer 2023'!$B$44:$B$48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'Summer 2023'!$C$44:$C$48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8-4BD4-BB7F-4AE92B669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141376"/>
        <c:axId val="65164032"/>
      </c:barChart>
      <c:catAx>
        <c:axId val="6514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</a:t>
                </a:r>
              </a:p>
            </c:rich>
          </c:tx>
          <c:layout>
            <c:manualLayout>
              <c:xMode val="edge"/>
              <c:yMode val="edge"/>
              <c:x val="0.43914081145586836"/>
              <c:y val="0.830188679245283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16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164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Sessions</a:t>
                </a:r>
              </a:p>
            </c:rich>
          </c:tx>
          <c:layout>
            <c:manualLayout>
              <c:xMode val="edge"/>
              <c:yMode val="edge"/>
              <c:x val="3.8186157517899805E-2"/>
              <c:y val="0.259433962264151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141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054892601431984"/>
          <c:y val="0.34905660377358488"/>
          <c:w val="0.15035799522672744"/>
          <c:h val="9.43396226415093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Days of the week</a:t>
            </a:r>
          </a:p>
        </c:rich>
      </c:tx>
      <c:layout>
        <c:manualLayout>
          <c:xMode val="edge"/>
          <c:yMode val="edge"/>
          <c:x val="0.39770211482187001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1267670769735"/>
          <c:y val="0.22307692307692309"/>
          <c:w val="0.6413807502262"/>
          <c:h val="0.36153846153847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'Fall 2023'!$C$52</c:f>
              <c:strCache>
                <c:ptCount val="1"/>
                <c:pt idx="0">
                  <c:v>Sessions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'Fall 2023'!$B$53:$B$57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'Fall 2023'!$C$53:$C$57</c:f>
              <c:numCache>
                <c:formatCode>General</c:formatCode>
                <c:ptCount val="5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6-4D54-9B31-83F5AE48C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16672"/>
        <c:axId val="65518592"/>
      </c:barChart>
      <c:catAx>
        <c:axId val="65516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</a:t>
                </a:r>
              </a:p>
            </c:rich>
          </c:tx>
          <c:layout>
            <c:manualLayout>
              <c:xMode val="edge"/>
              <c:yMode val="edge"/>
              <c:x val="0.43908142516669818"/>
              <c:y val="0.857692307692307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518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518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Sessions</a:t>
                </a:r>
              </a:p>
            </c:rich>
          </c:tx>
          <c:layout>
            <c:manualLayout>
              <c:xMode val="edge"/>
              <c:yMode val="edge"/>
              <c:x val="3.6781609195402298E-2"/>
              <c:y val="0.296153846153846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516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79503424144928"/>
          <c:y val="0.36538461538466116"/>
          <c:w val="0.16781657465230621"/>
          <c:h val="8.07692307692305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678257459198244"/>
          <c:y val="3.84615821939225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1267670769735"/>
          <c:y val="0.22307692307692309"/>
          <c:w val="0.6413807502262"/>
          <c:h val="0.519230769230736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'Fall 2023'!$C$38</c:f>
              <c:strCache>
                <c:ptCount val="1"/>
                <c:pt idx="0">
                  <c:v>Sessions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'Fall 2023'!$B$39:$B$39</c:f>
              <c:strCache>
                <c:ptCount val="1"/>
                <c:pt idx="0">
                  <c:v>Rose</c:v>
                </c:pt>
              </c:strCache>
            </c:strRef>
          </c:cat>
          <c:val>
            <c:numRef>
              <c:f>'Fall 2023'!$C$39:$C$39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2E-48E9-BA14-A365E5634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80032"/>
        <c:axId val="65590400"/>
      </c:barChart>
      <c:catAx>
        <c:axId val="6558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Librarian</a:t>
                </a:r>
              </a:p>
            </c:rich>
          </c:tx>
          <c:layout>
            <c:manualLayout>
              <c:xMode val="edge"/>
              <c:yMode val="edge"/>
              <c:x val="0.40459866654599208"/>
              <c:y val="0.857692373290900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590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590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Sessions</a:t>
                </a:r>
              </a:p>
            </c:rich>
          </c:tx>
          <c:layout>
            <c:manualLayout>
              <c:xMode val="edge"/>
              <c:yMode val="edge"/>
              <c:x val="3.6781609195402298E-2"/>
              <c:y val="0.373076740858678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580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79503424144928"/>
          <c:y val="0.44230781621611376"/>
          <c:w val="0.16781657465230621"/>
          <c:h val="8.07693984100382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Location</a:t>
            </a:r>
            <a:endParaRPr lang="en-US"/>
          </a:p>
        </c:rich>
      </c:tx>
      <c:layout>
        <c:manualLayout>
          <c:xMode val="edge"/>
          <c:yMode val="edge"/>
          <c:x val="0.43652384668132699"/>
          <c:y val="4.93903016221345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1267670769735"/>
          <c:y val="0.22307692307692309"/>
          <c:w val="0.6413807502262"/>
          <c:h val="0.361538461538478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'Fall 2023'!$C$68</c:f>
              <c:strCache>
                <c:ptCount val="1"/>
                <c:pt idx="0">
                  <c:v>Sessions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'Fall 2023'!$B$69:$B$71</c:f>
              <c:strCache>
                <c:ptCount val="3"/>
                <c:pt idx="0">
                  <c:v>Classroom</c:v>
                </c:pt>
                <c:pt idx="1">
                  <c:v>Library</c:v>
                </c:pt>
                <c:pt idx="2">
                  <c:v>Online</c:v>
                </c:pt>
              </c:strCache>
            </c:strRef>
          </c:cat>
          <c:val>
            <c:numRef>
              <c:f>'Fall 2023'!$C$69:$C$71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F-4DD8-92B5-F0447ACBA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610880"/>
        <c:axId val="65612800"/>
      </c:barChart>
      <c:catAx>
        <c:axId val="65610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Location</a:t>
                </a:r>
              </a:p>
            </c:rich>
          </c:tx>
          <c:layout>
            <c:manualLayout>
              <c:xMode val="edge"/>
              <c:yMode val="edge"/>
              <c:x val="0.40004232579035731"/>
              <c:y val="0.842127924670900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612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612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Sessions</a:t>
                </a:r>
              </a:p>
            </c:rich>
          </c:tx>
          <c:layout>
            <c:manualLayout>
              <c:xMode val="edge"/>
              <c:yMode val="edge"/>
              <c:x val="3.6781609195402298E-2"/>
              <c:y val="0.296153846153846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610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79503424144972"/>
          <c:y val="0.36538461538466155"/>
          <c:w val="0.16781657465230621"/>
          <c:h val="8.07692307692305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Type of Session</a:t>
            </a:r>
          </a:p>
        </c:rich>
      </c:tx>
      <c:layout>
        <c:manualLayout>
          <c:xMode val="edge"/>
          <c:yMode val="edge"/>
          <c:x val="0.3714293213348695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47651710499698"/>
          <c:y val="0.22779965725985088"/>
          <c:w val="0.56666798425405551"/>
          <c:h val="0.386101113999770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'Fall 2023'!$C$85:$C$86</c:f>
              <c:strCache>
                <c:ptCount val="2"/>
                <c:pt idx="0">
                  <c:v>Type of Session</c:v>
                </c:pt>
                <c:pt idx="1">
                  <c:v>Sessions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'Fall 2023'!$B$87:$B$89</c:f>
              <c:strCache>
                <c:ptCount val="3"/>
                <c:pt idx="0">
                  <c:v>Live</c:v>
                </c:pt>
                <c:pt idx="1">
                  <c:v>Recorded</c:v>
                </c:pt>
                <c:pt idx="2">
                  <c:v>Live &amp; Record.</c:v>
                </c:pt>
              </c:strCache>
            </c:strRef>
          </c:cat>
          <c:val>
            <c:numRef>
              <c:f>'Fall 2023'!$C$87:$C$89</c:f>
              <c:numCache>
                <c:formatCode>General</c:formatCode>
                <c:ptCount val="3"/>
                <c:pt idx="0">
                  <c:v>10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C-4AE3-966E-619FD57B4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165440"/>
        <c:axId val="71167360"/>
      </c:barChart>
      <c:catAx>
        <c:axId val="7116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</a:t>
                </a:r>
              </a:p>
            </c:rich>
          </c:tx>
          <c:layout>
            <c:manualLayout>
              <c:xMode val="edge"/>
              <c:yMode val="edge"/>
              <c:x val="0.39762004749408392"/>
              <c:y val="0.861005482422837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6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167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Sessions</a:t>
                </a:r>
              </a:p>
            </c:rich>
          </c:tx>
          <c:layout>
            <c:manualLayout>
              <c:xMode val="edge"/>
              <c:yMode val="edge"/>
              <c:x val="3.8095238095238099E-2"/>
              <c:y val="0.312741718096048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65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333508311461071"/>
          <c:y val="0.35521316592183338"/>
          <c:w val="0.24761954755655591"/>
          <c:h val="0.131274536628867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Librarians</a:t>
            </a:r>
          </a:p>
        </c:rich>
      </c:tx>
      <c:layout>
        <c:manualLayout>
          <c:xMode val="edge"/>
          <c:yMode val="edge"/>
          <c:x val="0.42004773269689727"/>
          <c:y val="4.09090909090909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114558472677"/>
          <c:y val="0.25454601950022077"/>
          <c:w val="0.66348448687353778"/>
          <c:h val="0.45909192802718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'Spring 2024'!$C$40</c:f>
              <c:strCache>
                <c:ptCount val="1"/>
                <c:pt idx="0">
                  <c:v>Sessions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'Spring 2024'!$B$41:$B$41</c:f>
              <c:strCache>
                <c:ptCount val="1"/>
                <c:pt idx="0">
                  <c:v>Rose</c:v>
                </c:pt>
              </c:strCache>
            </c:strRef>
          </c:cat>
          <c:val>
            <c:numRef>
              <c:f>'Spring 2024'!$C$41:$C$41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8-4F3B-BECA-66E6B154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650048"/>
        <c:axId val="71124480"/>
      </c:barChart>
      <c:catAx>
        <c:axId val="6565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Librarian</a:t>
                </a:r>
              </a:p>
            </c:rich>
          </c:tx>
          <c:layout>
            <c:manualLayout>
              <c:xMode val="edge"/>
              <c:yMode val="edge"/>
              <c:x val="0.4105011933174374"/>
              <c:y val="0.836365545215912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2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1244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Sessions</a:t>
                </a:r>
              </a:p>
            </c:rich>
          </c:tx>
          <c:layout>
            <c:manualLayout>
              <c:xMode val="edge"/>
              <c:yMode val="edge"/>
              <c:x val="3.8186157517899805E-2"/>
              <c:y val="0.354546408971607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65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054892601431984"/>
          <c:y val="0.44091004533525907"/>
          <c:w val="0.15035799522672771"/>
          <c:h val="9.09090909090902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-3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Day of the Week</a:t>
            </a:r>
          </a:p>
        </c:rich>
      </c:tx>
      <c:layout>
        <c:manualLayout>
          <c:xMode val="edge"/>
          <c:yMode val="edge"/>
          <c:x val="0.3714293213348695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47651710499698"/>
          <c:y val="0.22779965725985088"/>
          <c:w val="0.56666798425405551"/>
          <c:h val="0.386101113999770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'Spring 2024'!$C$49:$C$50</c:f>
              <c:strCache>
                <c:ptCount val="2"/>
                <c:pt idx="0">
                  <c:v>Days of the Week</c:v>
                </c:pt>
                <c:pt idx="1">
                  <c:v>Sessions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'Spring 2024'!$B$51:$B$56</c:f>
              <c:strCache>
                <c:ptCount val="6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n/a</c:v>
                </c:pt>
              </c:strCache>
            </c:strRef>
          </c:cat>
          <c:val>
            <c:numRef>
              <c:f>'Spring 2024'!$C$51:$C$56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A-4207-BCCD-5D506B6B9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165440"/>
        <c:axId val="71167360"/>
      </c:barChart>
      <c:catAx>
        <c:axId val="7116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</a:t>
                </a:r>
              </a:p>
            </c:rich>
          </c:tx>
          <c:layout>
            <c:manualLayout>
              <c:xMode val="edge"/>
              <c:yMode val="edge"/>
              <c:x val="0.39762004749408392"/>
              <c:y val="0.861005482422837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6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167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Sessions</a:t>
                </a:r>
              </a:p>
            </c:rich>
          </c:tx>
          <c:layout>
            <c:manualLayout>
              <c:xMode val="edge"/>
              <c:yMode val="edge"/>
              <c:x val="3.8095238095238099E-2"/>
              <c:y val="0.312741718096048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65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333508311461071"/>
          <c:y val="0.35521316592183338"/>
          <c:w val="0.24761954755655591"/>
          <c:h val="0.131274536628867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Location</a:t>
            </a:r>
          </a:p>
        </c:rich>
      </c:tx>
      <c:layout>
        <c:manualLayout>
          <c:xMode val="edge"/>
          <c:yMode val="edge"/>
          <c:x val="0.42004773269689727"/>
          <c:y val="4.09090909090909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1145584726781"/>
          <c:y val="0.25454601950022077"/>
          <c:w val="0.663484486873538"/>
          <c:h val="0.45909192802718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'Spring 2024'!$C$68</c:f>
              <c:strCache>
                <c:ptCount val="1"/>
                <c:pt idx="0">
                  <c:v>Sessions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'Spring 2024'!$B$69:$B$71</c:f>
              <c:strCache>
                <c:ptCount val="3"/>
                <c:pt idx="0">
                  <c:v>Library</c:v>
                </c:pt>
                <c:pt idx="1">
                  <c:v>Classroom</c:v>
                </c:pt>
                <c:pt idx="2">
                  <c:v>Online</c:v>
                </c:pt>
              </c:strCache>
            </c:strRef>
          </c:cat>
          <c:val>
            <c:numRef>
              <c:f>'Spring 2024'!$C$69:$C$71</c:f>
              <c:numCache>
                <c:formatCode>General</c:formatCode>
                <c:ptCount val="3"/>
                <c:pt idx="0">
                  <c:v>7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EC-4F6D-AC90-12E1D57A1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60864"/>
        <c:axId val="71079424"/>
      </c:barChart>
      <c:catAx>
        <c:axId val="71060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Location</a:t>
                </a:r>
              </a:p>
            </c:rich>
          </c:tx>
          <c:layout>
            <c:manualLayout>
              <c:xMode val="edge"/>
              <c:yMode val="edge"/>
              <c:x val="0.41050119331743751"/>
              <c:y val="0.836365545215911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79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07942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Sessions</a:t>
                </a:r>
              </a:p>
            </c:rich>
          </c:tx>
          <c:layout>
            <c:manualLayout>
              <c:xMode val="edge"/>
              <c:yMode val="edge"/>
              <c:x val="3.8186157517899805E-2"/>
              <c:y val="0.354546408971607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60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054892601431984"/>
          <c:y val="0.44091004533525924"/>
          <c:w val="0.15035799522672771"/>
          <c:h val="9.09090909090902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Number of Students</a:t>
            </a:r>
          </a:p>
        </c:rich>
      </c:tx>
      <c:layout>
        <c:manualLayout>
          <c:xMode val="edge"/>
          <c:yMode val="edge"/>
          <c:x val="0.32827431141091096"/>
          <c:y val="3.80621307785443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41652613828463"/>
          <c:y val="0.22491387481393749"/>
          <c:w val="0.67622259696460063"/>
          <c:h val="0.53633308609477404"/>
        </c:manualLayout>
      </c:layout>
      <c:barChart>
        <c:barDir val="col"/>
        <c:grouping val="clustered"/>
        <c:varyColors val="0"/>
        <c:ser>
          <c:idx val="0"/>
          <c:order val="0"/>
          <c:tx>
            <c:v>Summer 2023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Summary!$B$8</c:f>
              <c:strCache>
                <c:ptCount val="1"/>
                <c:pt idx="0">
                  <c:v>Total # of Students</c:v>
                </c:pt>
              </c:strCache>
            </c:strRef>
          </c:cat>
          <c:val>
            <c:numRef>
              <c:f>Summary!$C$8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F3-4E05-BA66-4EDEFE35BFBE}"/>
            </c:ext>
          </c:extLst>
        </c:ser>
        <c:ser>
          <c:idx val="1"/>
          <c:order val="1"/>
          <c:tx>
            <c:v>Fall 2023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Summary!$B$8</c:f>
              <c:strCache>
                <c:ptCount val="1"/>
                <c:pt idx="0">
                  <c:v>Total # of Students</c:v>
                </c:pt>
              </c:strCache>
            </c:strRef>
          </c:cat>
          <c:val>
            <c:numRef>
              <c:f>Summary!$D$8</c:f>
              <c:numCache>
                <c:formatCode>General</c:formatCode>
                <c:ptCount val="1"/>
                <c:pt idx="0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F3-4E05-BA66-4EDEFE35BFBE}"/>
            </c:ext>
          </c:extLst>
        </c:ser>
        <c:ser>
          <c:idx val="2"/>
          <c:order val="2"/>
          <c:tx>
            <c:v>Spring 2024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Summary!$B$8</c:f>
              <c:strCache>
                <c:ptCount val="1"/>
                <c:pt idx="0">
                  <c:v>Total # of Students</c:v>
                </c:pt>
              </c:strCache>
            </c:strRef>
          </c:cat>
          <c:val>
            <c:numRef>
              <c:f>Summary!$E$8</c:f>
              <c:numCache>
                <c:formatCode>General</c:formatCode>
                <c:ptCount val="1"/>
                <c:pt idx="0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F3-4E05-BA66-4EDEFE35B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14720"/>
        <c:axId val="63216640"/>
      </c:barChart>
      <c:catAx>
        <c:axId val="6321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Semester</a:t>
                </a:r>
              </a:p>
            </c:rich>
          </c:tx>
          <c:layout>
            <c:manualLayout>
              <c:xMode val="edge"/>
              <c:yMode val="edge"/>
              <c:x val="0.40472175379427588"/>
              <c:y val="0.86851354365018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16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216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Students</a:t>
                </a:r>
              </a:p>
            </c:rich>
          </c:tx>
          <c:layout>
            <c:manualLayout>
              <c:xMode val="edge"/>
              <c:yMode val="edge"/>
              <c:x val="2.6981450252951088E-2"/>
              <c:y val="0.391004065668288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14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618887015178065"/>
          <c:y val="0.38408385226357816"/>
          <c:w val="0.17032040472175014"/>
          <c:h val="0.221453690837658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Type of Session</a:t>
            </a:r>
          </a:p>
        </c:rich>
      </c:tx>
      <c:layout>
        <c:manualLayout>
          <c:xMode val="edge"/>
          <c:yMode val="edge"/>
          <c:x val="0.3714293213348695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47651710499698"/>
          <c:y val="0.22779965725985088"/>
          <c:w val="0.56666798425405551"/>
          <c:h val="0.386101113999770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'Spring 2024'!$C$79:$C$80</c:f>
              <c:strCache>
                <c:ptCount val="2"/>
                <c:pt idx="0">
                  <c:v>Type of Session</c:v>
                </c:pt>
                <c:pt idx="1">
                  <c:v>Sessions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'Spring 2024'!$B$81:$B$83</c:f>
              <c:strCache>
                <c:ptCount val="3"/>
                <c:pt idx="0">
                  <c:v>Live</c:v>
                </c:pt>
                <c:pt idx="1">
                  <c:v>Recorded</c:v>
                </c:pt>
                <c:pt idx="2">
                  <c:v>Live &amp; Record.</c:v>
                </c:pt>
              </c:strCache>
            </c:strRef>
          </c:cat>
          <c:val>
            <c:numRef>
              <c:f>'Spring 2024'!$C$81:$C$83</c:f>
              <c:numCache>
                <c:formatCode>General</c:formatCode>
                <c:ptCount val="3"/>
                <c:pt idx="0">
                  <c:v>12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DD-498C-999D-2195A8B9A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165440"/>
        <c:axId val="71167360"/>
      </c:barChart>
      <c:catAx>
        <c:axId val="7116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</a:t>
                </a:r>
              </a:p>
            </c:rich>
          </c:tx>
          <c:layout>
            <c:manualLayout>
              <c:xMode val="edge"/>
              <c:yMode val="edge"/>
              <c:x val="0.39762004749408392"/>
              <c:y val="0.861005482422837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6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167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Sessions</a:t>
                </a:r>
              </a:p>
            </c:rich>
          </c:tx>
          <c:layout>
            <c:manualLayout>
              <c:xMode val="edge"/>
              <c:yMode val="edge"/>
              <c:x val="3.8095238095238099E-2"/>
              <c:y val="0.312741718096048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65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333508311461071"/>
          <c:y val="0.35521316592183338"/>
          <c:w val="0.24761954755655591"/>
          <c:h val="0.131274536628867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Number of Librarians</a:t>
            </a:r>
          </a:p>
        </c:rich>
      </c:tx>
      <c:layout>
        <c:manualLayout>
          <c:xMode val="edge"/>
          <c:yMode val="edge"/>
          <c:x val="0.3119730185497529"/>
          <c:y val="3.6764705882352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21416526138259E-2"/>
          <c:y val="0.23897058823529421"/>
          <c:w val="0.70489038785834734"/>
          <c:h val="0.51470588235294112"/>
        </c:manualLayout>
      </c:layout>
      <c:barChart>
        <c:barDir val="col"/>
        <c:grouping val="clustered"/>
        <c:varyColors val="0"/>
        <c:ser>
          <c:idx val="0"/>
          <c:order val="0"/>
          <c:tx>
            <c:v>Summer 2023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Summary!$B$9</c:f>
              <c:strCache>
                <c:ptCount val="1"/>
                <c:pt idx="0">
                  <c:v>Total # of Librarian Instructors</c:v>
                </c:pt>
              </c:strCache>
            </c:strRef>
          </c:cat>
          <c:val>
            <c:numRef>
              <c:f>Summary!$C$9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0-4BEC-A475-5BBA3FE2E997}"/>
            </c:ext>
          </c:extLst>
        </c:ser>
        <c:ser>
          <c:idx val="1"/>
          <c:order val="1"/>
          <c:tx>
            <c:v>Fall 2023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Summary!$B$9</c:f>
              <c:strCache>
                <c:ptCount val="1"/>
                <c:pt idx="0">
                  <c:v>Total # of Librarian Instructors</c:v>
                </c:pt>
              </c:strCache>
            </c:strRef>
          </c:cat>
          <c:val>
            <c:numRef>
              <c:f>Summary!$D$9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0-4BEC-A475-5BBA3FE2E997}"/>
            </c:ext>
          </c:extLst>
        </c:ser>
        <c:ser>
          <c:idx val="2"/>
          <c:order val="2"/>
          <c:tx>
            <c:v>Spring 2024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Summary!$B$9</c:f>
              <c:strCache>
                <c:ptCount val="1"/>
                <c:pt idx="0">
                  <c:v>Total # of Librarian Instructors</c:v>
                </c:pt>
              </c:strCache>
            </c:strRef>
          </c:cat>
          <c:val>
            <c:numRef>
              <c:f>Summary!$E$9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0-4BEC-A475-5BBA3FE2E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66720"/>
        <c:axId val="64768640"/>
      </c:barChart>
      <c:catAx>
        <c:axId val="64766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Semester</a:t>
                </a:r>
              </a:p>
            </c:rich>
          </c:tx>
          <c:layout>
            <c:manualLayout>
              <c:xMode val="edge"/>
              <c:yMode val="edge"/>
              <c:x val="0.3979763912310626"/>
              <c:y val="0.86397058823529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76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768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Librarians</a:t>
                </a:r>
              </a:p>
            </c:rich>
          </c:tx>
          <c:layout>
            <c:manualLayout>
              <c:xMode val="edge"/>
              <c:yMode val="edge"/>
              <c:x val="1.7987633501967401E-2"/>
              <c:y val="0.382352941176495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766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5615514333896"/>
          <c:y val="0.38602941176473116"/>
          <c:w val="0.16694772344013944"/>
          <c:h val="0.224264705882355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Number of Instructors</a:t>
            </a:r>
          </a:p>
        </c:rich>
      </c:tx>
      <c:layout>
        <c:manualLayout>
          <c:xMode val="edge"/>
          <c:yMode val="edge"/>
          <c:x val="0.31475260693765633"/>
          <c:y val="3.6764705882352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10819727568829"/>
          <c:y val="0.23897058823529421"/>
          <c:w val="0.69256813879731927"/>
          <c:h val="0.51470588235294112"/>
        </c:manualLayout>
      </c:layout>
      <c:barChart>
        <c:barDir val="col"/>
        <c:grouping val="clustered"/>
        <c:varyColors val="0"/>
        <c:ser>
          <c:idx val="0"/>
          <c:order val="0"/>
          <c:tx>
            <c:v>Summer 2023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Summary!$B$10</c:f>
              <c:strCache>
                <c:ptCount val="1"/>
                <c:pt idx="0">
                  <c:v>Total # of Instructors</c:v>
                </c:pt>
              </c:strCache>
            </c:strRef>
          </c:cat>
          <c:val>
            <c:numRef>
              <c:f>Summary!$C$10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E-4DE6-9310-C3B758BBD237}"/>
            </c:ext>
          </c:extLst>
        </c:ser>
        <c:ser>
          <c:idx val="1"/>
          <c:order val="1"/>
          <c:tx>
            <c:v>Fall 2023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Summary!$B$10</c:f>
              <c:strCache>
                <c:ptCount val="1"/>
                <c:pt idx="0">
                  <c:v>Total # of Instructors</c:v>
                </c:pt>
              </c:strCache>
            </c:strRef>
          </c:cat>
          <c:val>
            <c:numRef>
              <c:f>Summary!$D$10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E-4DE6-9310-C3B758BBD237}"/>
            </c:ext>
          </c:extLst>
        </c:ser>
        <c:ser>
          <c:idx val="2"/>
          <c:order val="2"/>
          <c:tx>
            <c:v>Spring 2024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Summary!$B$10</c:f>
              <c:strCache>
                <c:ptCount val="1"/>
                <c:pt idx="0">
                  <c:v>Total # of Instructors</c:v>
                </c:pt>
              </c:strCache>
            </c:strRef>
          </c:cat>
          <c:val>
            <c:numRef>
              <c:f>Summary!$E$10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5E-4DE6-9310-C3B758BBD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688512"/>
        <c:axId val="64690432"/>
      </c:barChart>
      <c:catAx>
        <c:axId val="64688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Semester</a:t>
                </a:r>
              </a:p>
            </c:rich>
          </c:tx>
          <c:layout>
            <c:manualLayout>
              <c:xMode val="edge"/>
              <c:yMode val="edge"/>
              <c:x val="0.40371657090162238"/>
              <c:y val="0.86397058823529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69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690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Instructors</a:t>
                </a:r>
              </a:p>
            </c:rich>
          </c:tx>
          <c:layout>
            <c:manualLayout>
              <c:xMode val="edge"/>
              <c:yMode val="edge"/>
              <c:x val="2.7027027027028742E-2"/>
              <c:y val="0.375000000000004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688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2574661275448"/>
          <c:y val="0.38602941176473116"/>
          <c:w val="0.16722990707243499"/>
          <c:h val="0.224264705882355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Number of Students per Instruction</a:t>
            </a:r>
          </a:p>
        </c:rich>
      </c:tx>
      <c:layout>
        <c:manualLayout>
          <c:xMode val="edge"/>
          <c:yMode val="edge"/>
          <c:x val="0.2181000562113547"/>
          <c:y val="3.6900369003690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0725126475547"/>
          <c:y val="0.22140261294001687"/>
          <c:w val="0.66610455311976247"/>
          <c:h val="0.53136627105600998"/>
        </c:manualLayout>
      </c:layout>
      <c:barChart>
        <c:barDir val="col"/>
        <c:grouping val="clustered"/>
        <c:varyColors val="0"/>
        <c:ser>
          <c:idx val="0"/>
          <c:order val="0"/>
          <c:tx>
            <c:v>Summer 2023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Summary!$B$11</c:f>
              <c:strCache>
                <c:ptCount val="1"/>
                <c:pt idx="0">
                  <c:v>Average # of Students per Instruction</c:v>
                </c:pt>
              </c:strCache>
            </c:strRef>
          </c:cat>
          <c:val>
            <c:numRef>
              <c:f>Summary!$C$11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C-442B-8ECB-B68C070F8D07}"/>
            </c:ext>
          </c:extLst>
        </c:ser>
        <c:ser>
          <c:idx val="1"/>
          <c:order val="1"/>
          <c:tx>
            <c:v>Fall 2023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Summary!$B$11</c:f>
              <c:strCache>
                <c:ptCount val="1"/>
                <c:pt idx="0">
                  <c:v>Average # of Students per Instruction</c:v>
                </c:pt>
              </c:strCache>
            </c:strRef>
          </c:cat>
          <c:val>
            <c:numRef>
              <c:f>Summary!$D$11</c:f>
              <c:numCache>
                <c:formatCode>0.00</c:formatCode>
                <c:ptCount val="1"/>
                <c:pt idx="0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5C-442B-8ECB-B68C070F8D07}"/>
            </c:ext>
          </c:extLst>
        </c:ser>
        <c:ser>
          <c:idx val="2"/>
          <c:order val="2"/>
          <c:tx>
            <c:v>Spring 2024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Summary!$B$11</c:f>
              <c:strCache>
                <c:ptCount val="1"/>
                <c:pt idx="0">
                  <c:v>Average # of Students per Instruction</c:v>
                </c:pt>
              </c:strCache>
            </c:strRef>
          </c:cat>
          <c:val>
            <c:numRef>
              <c:f>Summary!$E$11</c:f>
              <c:numCache>
                <c:formatCode>0.00</c:formatCode>
                <c:ptCount val="1"/>
                <c:pt idx="0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5C-442B-8ECB-B68C070F8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49568"/>
        <c:axId val="64751488"/>
      </c:barChart>
      <c:catAx>
        <c:axId val="64749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Semester</a:t>
                </a:r>
              </a:p>
            </c:rich>
          </c:tx>
          <c:layout>
            <c:manualLayout>
              <c:xMode val="edge"/>
              <c:yMode val="edge"/>
              <c:x val="0.41652613827995244"/>
              <c:y val="0.86347018430814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75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751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Average Students per Instruction</a:t>
                </a:r>
              </a:p>
            </c:rich>
          </c:tx>
          <c:layout>
            <c:manualLayout>
              <c:xMode val="edge"/>
              <c:yMode val="edge"/>
              <c:x val="2.6981450252951088E-2"/>
              <c:y val="0.136531752719102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74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5615514333896"/>
          <c:y val="0.37638453864853638"/>
          <c:w val="0.16694772344013944"/>
          <c:h val="0.2250926383279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Student</a:t>
            </a:r>
            <a:r>
              <a:rPr lang="en-US" baseline="0"/>
              <a:t> Attendance Counted</a:t>
            </a:r>
            <a:endParaRPr lang="en-US"/>
          </a:p>
        </c:rich>
      </c:tx>
      <c:layout>
        <c:manualLayout>
          <c:xMode val="edge"/>
          <c:yMode val="edge"/>
          <c:x val="0.26711613068568452"/>
          <c:y val="3.6764705882352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74428488052504"/>
          <c:y val="0.23897058823529421"/>
          <c:w val="0.69360383391836811"/>
          <c:h val="0.51470588235294112"/>
        </c:manualLayout>
      </c:layout>
      <c:barChart>
        <c:barDir val="col"/>
        <c:grouping val="clustered"/>
        <c:varyColors val="0"/>
        <c:ser>
          <c:idx val="0"/>
          <c:order val="0"/>
          <c:tx>
            <c:v>Summer 2023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Summary!$B$7</c:f>
              <c:strCache>
                <c:ptCount val="1"/>
                <c:pt idx="0">
                  <c:v>Total student attendance counted</c:v>
                </c:pt>
              </c:strCache>
            </c:strRef>
          </c:cat>
          <c:val>
            <c:numRef>
              <c:f>Summary!$C$7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F8-4205-8295-CB392BAC9DB6}"/>
            </c:ext>
          </c:extLst>
        </c:ser>
        <c:ser>
          <c:idx val="1"/>
          <c:order val="1"/>
          <c:tx>
            <c:v>Fall 2023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Summary!$B$7</c:f>
              <c:strCache>
                <c:ptCount val="1"/>
                <c:pt idx="0">
                  <c:v>Total student attendance counted</c:v>
                </c:pt>
              </c:strCache>
            </c:strRef>
          </c:cat>
          <c:val>
            <c:numRef>
              <c:f>Summary!$D$7</c:f>
              <c:numCache>
                <c:formatCode>General</c:formatCode>
                <c:ptCount val="1"/>
                <c:pt idx="0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F8-4205-8295-CB392BAC9DB6}"/>
            </c:ext>
          </c:extLst>
        </c:ser>
        <c:ser>
          <c:idx val="2"/>
          <c:order val="2"/>
          <c:tx>
            <c:v>Spring 2024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Summary!$B$7</c:f>
              <c:strCache>
                <c:ptCount val="1"/>
                <c:pt idx="0">
                  <c:v>Total student attendance counted</c:v>
                </c:pt>
              </c:strCache>
            </c:strRef>
          </c:cat>
          <c:val>
            <c:numRef>
              <c:f>Summary!$E$7</c:f>
              <c:numCache>
                <c:formatCode>General</c:formatCode>
                <c:ptCount val="1"/>
                <c:pt idx="0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F8-4205-8295-CB392BAC9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806272"/>
        <c:axId val="64865792"/>
      </c:barChart>
      <c:catAx>
        <c:axId val="64806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Semester</a:t>
                </a:r>
              </a:p>
            </c:rich>
          </c:tx>
          <c:layout>
            <c:manualLayout>
              <c:xMode val="edge"/>
              <c:yMode val="edge"/>
              <c:x val="0.40404111102273826"/>
              <c:y val="0.86397058823529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86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865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Students</a:t>
                </a:r>
              </a:p>
            </c:rich>
          </c:tx>
          <c:layout>
            <c:manualLayout>
              <c:xMode val="edge"/>
              <c:yMode val="edge"/>
              <c:x val="2.6936026936026935E-2"/>
              <c:y val="0.393382352941191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806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86673382998831"/>
          <c:y val="0.38602941176473138"/>
          <c:w val="0.16666702015782894"/>
          <c:h val="0.224264705882355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-3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# of Classes - Embedded</a:t>
            </a:r>
          </a:p>
        </c:rich>
      </c:tx>
      <c:layout>
        <c:manualLayout>
          <c:xMode val="edge"/>
          <c:yMode val="edge"/>
          <c:x val="0.31928049465992792"/>
          <c:y val="5.6580565805658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0725126475547"/>
          <c:y val="0.22140261294001687"/>
          <c:w val="0.6661045531197628"/>
          <c:h val="0.53136627105600975"/>
        </c:manualLayout>
      </c:layout>
      <c:barChart>
        <c:barDir val="col"/>
        <c:grouping val="clustered"/>
        <c:varyColors val="0"/>
        <c:ser>
          <c:idx val="2"/>
          <c:order val="0"/>
          <c:tx>
            <c:v>Summer 2023</c:v>
          </c:tx>
          <c:invertIfNegative val="0"/>
          <c:cat>
            <c:strRef>
              <c:f>Summary!$B$14</c:f>
              <c:strCache>
                <c:ptCount val="1"/>
                <c:pt idx="0">
                  <c:v>Total # of Classes - embedded</c:v>
                </c:pt>
              </c:strCache>
            </c:strRef>
          </c:cat>
          <c:val>
            <c:numRef>
              <c:f>Summary!$C$14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3-4210-9ACD-4D45279CFBD6}"/>
            </c:ext>
          </c:extLst>
        </c:ser>
        <c:ser>
          <c:idx val="0"/>
          <c:order val="1"/>
          <c:tx>
            <c:v>Fall 2023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Summary!$B$14</c:f>
              <c:strCache>
                <c:ptCount val="1"/>
                <c:pt idx="0">
                  <c:v>Total # of Classes - embedded</c:v>
                </c:pt>
              </c:strCache>
            </c:strRef>
          </c:cat>
          <c:val>
            <c:numRef>
              <c:f>Summary!$D$14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F-45DB-AB32-BC2F1515F127}"/>
            </c:ext>
          </c:extLst>
        </c:ser>
        <c:ser>
          <c:idx val="1"/>
          <c:order val="2"/>
          <c:tx>
            <c:v>Spring 2024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Summary!$B$14</c:f>
              <c:strCache>
                <c:ptCount val="1"/>
                <c:pt idx="0">
                  <c:v>Total # of Classes - embedded</c:v>
                </c:pt>
              </c:strCache>
            </c:strRef>
          </c:cat>
          <c:val>
            <c:numRef>
              <c:f>Summary!$E$14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7F-45DB-AB32-BC2F1515F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895232"/>
        <c:axId val="64917888"/>
      </c:barChart>
      <c:catAx>
        <c:axId val="64895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Semester</a:t>
                </a:r>
              </a:p>
            </c:rich>
          </c:tx>
          <c:layout>
            <c:manualLayout>
              <c:xMode val="edge"/>
              <c:yMode val="edge"/>
              <c:x val="0.41652613827995266"/>
              <c:y val="0.86347018430814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917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917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Classes</a:t>
                </a:r>
              </a:p>
            </c:rich>
          </c:tx>
          <c:layout>
            <c:manualLayout>
              <c:xMode val="edge"/>
              <c:yMode val="edge"/>
              <c:x val="2.6981450252951088E-2"/>
              <c:y val="0.353013917540755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895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5615514333896"/>
          <c:y val="0.37638453864853638"/>
          <c:w val="9.9523664095107836E-2"/>
          <c:h val="0.174337100851323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# of Sessions - Embedded</a:t>
            </a:r>
          </a:p>
        </c:rich>
      </c:tx>
      <c:layout>
        <c:manualLayout>
          <c:xMode val="edge"/>
          <c:yMode val="edge"/>
          <c:x val="0.31928049465992792"/>
          <c:y val="5.1660516605166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0725126475547"/>
          <c:y val="0.22140261294001687"/>
          <c:w val="0.66610455311976302"/>
          <c:h val="0.53136627105600942"/>
        </c:manualLayout>
      </c:layout>
      <c:barChart>
        <c:barDir val="col"/>
        <c:grouping val="clustered"/>
        <c:varyColors val="0"/>
        <c:ser>
          <c:idx val="2"/>
          <c:order val="0"/>
          <c:tx>
            <c:v>Summer 2023</c:v>
          </c:tx>
          <c:invertIfNegative val="0"/>
          <c:cat>
            <c:strLit>
              <c:ptCount val="1"/>
              <c:pt idx="0">
                <c:v>Total # of sessions - embedded</c:v>
              </c:pt>
            </c:strLit>
          </c:cat>
          <c:val>
            <c:numRef>
              <c:f>Summary!$C$15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E-430E-A8E0-359E8606DB6F}"/>
            </c:ext>
          </c:extLst>
        </c:ser>
        <c:ser>
          <c:idx val="0"/>
          <c:order val="1"/>
          <c:tx>
            <c:v>Fall 2023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Total # of sessions - embedded</c:v>
              </c:pt>
            </c:strLit>
          </c:cat>
          <c:val>
            <c:numRef>
              <c:f>Summary!$D$15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8-4363-B96D-494CBD967CE3}"/>
            </c:ext>
          </c:extLst>
        </c:ser>
        <c:ser>
          <c:idx val="1"/>
          <c:order val="2"/>
          <c:tx>
            <c:v>Spring 2024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Total # of sessions - embedded</c:v>
              </c:pt>
            </c:strLit>
          </c:cat>
          <c:val>
            <c:numRef>
              <c:f>Summary!$E$15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A8-4363-B96D-494CBD967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21056"/>
        <c:axId val="65022976"/>
      </c:barChart>
      <c:catAx>
        <c:axId val="6502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Semester</a:t>
                </a:r>
              </a:p>
            </c:rich>
          </c:tx>
          <c:layout>
            <c:manualLayout>
              <c:xMode val="edge"/>
              <c:yMode val="edge"/>
              <c:x val="0.41652613827995288"/>
              <c:y val="0.86347018430814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02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022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Sessions</a:t>
                </a:r>
              </a:p>
            </c:rich>
          </c:tx>
          <c:layout>
            <c:manualLayout>
              <c:xMode val="edge"/>
              <c:yMode val="edge"/>
              <c:x val="2.6981450252951088E-2"/>
              <c:y val="0.34809386834026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021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5615514333896"/>
          <c:y val="0.37638453864853638"/>
          <c:w val="9.9523664095107836E-2"/>
          <c:h val="0.154902801084290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# of Students - Embedded</a:t>
            </a:r>
          </a:p>
        </c:rich>
      </c:tx>
      <c:layout>
        <c:manualLayout>
          <c:xMode val="edge"/>
          <c:yMode val="edge"/>
          <c:x val="0.31928049465992803"/>
          <c:y val="5.1660516605166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0725126475547"/>
          <c:y val="0.22140261294001687"/>
          <c:w val="0.66610455311976324"/>
          <c:h val="0.5313662710560092"/>
        </c:manualLayout>
      </c:layout>
      <c:barChart>
        <c:barDir val="col"/>
        <c:grouping val="clustered"/>
        <c:varyColors val="0"/>
        <c:ser>
          <c:idx val="2"/>
          <c:order val="0"/>
          <c:tx>
            <c:v>Summer 2023</c:v>
          </c:tx>
          <c:invertIfNegative val="0"/>
          <c:cat>
            <c:strLit>
              <c:ptCount val="1"/>
              <c:pt idx="0">
                <c:v>Total # of Students - embedded</c:v>
              </c:pt>
            </c:strLit>
          </c:cat>
          <c:val>
            <c:numRef>
              <c:f>Summary!$C$16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E-42FC-940F-E69CDA00FAEA}"/>
            </c:ext>
          </c:extLst>
        </c:ser>
        <c:ser>
          <c:idx val="0"/>
          <c:order val="1"/>
          <c:tx>
            <c:v>Fall 2023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Total # of Students - embedded</c:v>
              </c:pt>
            </c:strLit>
          </c:cat>
          <c:val>
            <c:numRef>
              <c:f>Summary!$D$16</c:f>
              <c:numCache>
                <c:formatCode>General</c:formatCode>
                <c:ptCount val="1"/>
                <c:pt idx="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B-45B7-960D-EC9678B22577}"/>
            </c:ext>
          </c:extLst>
        </c:ser>
        <c:ser>
          <c:idx val="1"/>
          <c:order val="2"/>
          <c:tx>
            <c:v>Spring 2024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Total # of Students - embedded</c:v>
              </c:pt>
            </c:strLit>
          </c:cat>
          <c:val>
            <c:numRef>
              <c:f>Summary!$E$16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B-45B7-960D-EC9678B22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47936"/>
        <c:axId val="65074688"/>
      </c:barChart>
      <c:catAx>
        <c:axId val="65047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Semester</a:t>
                </a:r>
              </a:p>
            </c:rich>
          </c:tx>
          <c:layout>
            <c:manualLayout>
              <c:xMode val="edge"/>
              <c:yMode val="edge"/>
              <c:x val="0.41652613827995305"/>
              <c:y val="0.86347018430814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07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074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Students</a:t>
                </a:r>
              </a:p>
            </c:rich>
          </c:tx>
          <c:layout>
            <c:manualLayout>
              <c:xMode val="edge"/>
              <c:yMode val="edge"/>
              <c:x val="2.4732996065205192E-2"/>
              <c:y val="0.35793396674124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047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5615514333896"/>
          <c:y val="0.40590483385149306"/>
          <c:w val="9.9523664095107836E-2"/>
          <c:h val="0.164046369203849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28</xdr:row>
      <xdr:rowOff>57150</xdr:rowOff>
    </xdr:from>
    <xdr:to>
      <xdr:col>5</xdr:col>
      <xdr:colOff>9525</xdr:colOff>
      <xdr:row>43</xdr:row>
      <xdr:rowOff>0</xdr:rowOff>
    </xdr:to>
    <xdr:graphicFrame macro="">
      <xdr:nvGraphicFramePr>
        <xdr:cNvPr id="386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72</xdr:row>
      <xdr:rowOff>19050</xdr:rowOff>
    </xdr:from>
    <xdr:to>
      <xdr:col>5</xdr:col>
      <xdr:colOff>0</xdr:colOff>
      <xdr:row>92</xdr:row>
      <xdr:rowOff>47625</xdr:rowOff>
    </xdr:to>
    <xdr:graphicFrame macro="">
      <xdr:nvGraphicFramePr>
        <xdr:cNvPr id="387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94</xdr:row>
      <xdr:rowOff>0</xdr:rowOff>
    </xdr:from>
    <xdr:to>
      <xdr:col>5</xdr:col>
      <xdr:colOff>0</xdr:colOff>
      <xdr:row>110</xdr:row>
      <xdr:rowOff>0</xdr:rowOff>
    </xdr:to>
    <xdr:graphicFrame macro="">
      <xdr:nvGraphicFramePr>
        <xdr:cNvPr id="387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113</xdr:row>
      <xdr:rowOff>0</xdr:rowOff>
    </xdr:from>
    <xdr:to>
      <xdr:col>4</xdr:col>
      <xdr:colOff>1104900</xdr:colOff>
      <xdr:row>129</xdr:row>
      <xdr:rowOff>0</xdr:rowOff>
    </xdr:to>
    <xdr:graphicFrame macro="">
      <xdr:nvGraphicFramePr>
        <xdr:cNvPr id="387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19050</xdr:colOff>
      <xdr:row>131</xdr:row>
      <xdr:rowOff>19050</xdr:rowOff>
    </xdr:from>
    <xdr:to>
      <xdr:col>5</xdr:col>
      <xdr:colOff>9525</xdr:colOff>
      <xdr:row>147</xdr:row>
      <xdr:rowOff>38100</xdr:rowOff>
    </xdr:to>
    <xdr:graphicFrame macro="">
      <xdr:nvGraphicFramePr>
        <xdr:cNvPr id="387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54</xdr:row>
      <xdr:rowOff>85725</xdr:rowOff>
    </xdr:from>
    <xdr:to>
      <xdr:col>5</xdr:col>
      <xdr:colOff>0</xdr:colOff>
      <xdr:row>69</xdr:row>
      <xdr:rowOff>152400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149</xdr:row>
      <xdr:rowOff>28575</xdr:rowOff>
    </xdr:from>
    <xdr:to>
      <xdr:col>5</xdr:col>
      <xdr:colOff>0</xdr:colOff>
      <xdr:row>165</xdr:row>
      <xdr:rowOff>19050</xdr:rowOff>
    </xdr:to>
    <xdr:graphicFrame macro="">
      <xdr:nvGraphicFramePr>
        <xdr:cNvPr id="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168</xdr:row>
      <xdr:rowOff>0</xdr:rowOff>
    </xdr:from>
    <xdr:to>
      <xdr:col>4</xdr:col>
      <xdr:colOff>1104900</xdr:colOff>
      <xdr:row>185</xdr:row>
      <xdr:rowOff>152400</xdr:rowOff>
    </xdr:to>
    <xdr:graphicFrame macro="">
      <xdr:nvGraphicFramePr>
        <xdr:cNvPr id="1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188</xdr:row>
      <xdr:rowOff>0</xdr:rowOff>
    </xdr:from>
    <xdr:to>
      <xdr:col>4</xdr:col>
      <xdr:colOff>1104900</xdr:colOff>
      <xdr:row>204</xdr:row>
      <xdr:rowOff>152400</xdr:rowOff>
    </xdr:to>
    <xdr:graphicFrame macro="">
      <xdr:nvGraphicFramePr>
        <xdr:cNvPr id="1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206</xdr:row>
      <xdr:rowOff>0</xdr:rowOff>
    </xdr:from>
    <xdr:to>
      <xdr:col>4</xdr:col>
      <xdr:colOff>1104900</xdr:colOff>
      <xdr:row>221</xdr:row>
      <xdr:rowOff>152400</xdr:rowOff>
    </xdr:to>
    <xdr:graphicFrame macro="">
      <xdr:nvGraphicFramePr>
        <xdr:cNvPr id="1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0.47296</cdr:x>
      <cdr:y>0.49928</cdr:y>
    </cdr:from>
    <cdr:to>
      <cdr:x>0.50688</cdr:x>
      <cdr:y>0.55925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83629" y="1301459"/>
          <a:ext cx="192238" cy="155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0.47296</cdr:x>
      <cdr:y>0.49928</cdr:y>
    </cdr:from>
    <cdr:to>
      <cdr:x>0.50688</cdr:x>
      <cdr:y>0.55925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83629" y="1301459"/>
          <a:ext cx="192238" cy="155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29</xdr:row>
      <xdr:rowOff>28575</xdr:rowOff>
    </xdr:from>
    <xdr:to>
      <xdr:col>7</xdr:col>
      <xdr:colOff>771525</xdr:colOff>
      <xdr:row>41</xdr:row>
      <xdr:rowOff>85725</xdr:rowOff>
    </xdr:to>
    <xdr:graphicFrame macro="">
      <xdr:nvGraphicFramePr>
        <xdr:cNvPr id="134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152400</xdr:colOff>
      <xdr:row>42</xdr:row>
      <xdr:rowOff>0</xdr:rowOff>
    </xdr:from>
    <xdr:to>
      <xdr:col>7</xdr:col>
      <xdr:colOff>781050</xdr:colOff>
      <xdr:row>54</xdr:row>
      <xdr:rowOff>57150</xdr:rowOff>
    </xdr:to>
    <xdr:graphicFrame macro="">
      <xdr:nvGraphicFramePr>
        <xdr:cNvPr id="134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104774</xdr:colOff>
      <xdr:row>50</xdr:row>
      <xdr:rowOff>55244</xdr:rowOff>
    </xdr:from>
    <xdr:to>
      <xdr:col>9</xdr:col>
      <xdr:colOff>1904</xdr:colOff>
      <xdr:row>66</xdr:row>
      <xdr:rowOff>118109</xdr:rowOff>
    </xdr:to>
    <xdr:graphicFrame macro="">
      <xdr:nvGraphicFramePr>
        <xdr:cNvPr id="236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104775</xdr:colOff>
      <xdr:row>35</xdr:row>
      <xdr:rowOff>28576</xdr:rowOff>
    </xdr:from>
    <xdr:to>
      <xdr:col>8</xdr:col>
      <xdr:colOff>647700</xdr:colOff>
      <xdr:row>49</xdr:row>
      <xdr:rowOff>47626</xdr:rowOff>
    </xdr:to>
    <xdr:graphicFrame macro="">
      <xdr:nvGraphicFramePr>
        <xdr:cNvPr id="236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114300</xdr:colOff>
      <xdr:row>67</xdr:row>
      <xdr:rowOff>142876</xdr:rowOff>
    </xdr:from>
    <xdr:to>
      <xdr:col>9</xdr:col>
      <xdr:colOff>0</xdr:colOff>
      <xdr:row>82</xdr:row>
      <xdr:rowOff>66675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137160</xdr:colOff>
      <xdr:row>83</xdr:row>
      <xdr:rowOff>99060</xdr:rowOff>
    </xdr:from>
    <xdr:to>
      <xdr:col>8</xdr:col>
      <xdr:colOff>518160</xdr:colOff>
      <xdr:row>98</xdr:row>
      <xdr:rowOff>118110</xdr:rowOff>
    </xdr:to>
    <xdr:graphicFrame macro="">
      <xdr:nvGraphicFramePr>
        <xdr:cNvPr id="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38</xdr:row>
      <xdr:rowOff>0</xdr:rowOff>
    </xdr:from>
    <xdr:to>
      <xdr:col>7</xdr:col>
      <xdr:colOff>742950</xdr:colOff>
      <xdr:row>45</xdr:row>
      <xdr:rowOff>133350</xdr:rowOff>
    </xdr:to>
    <xdr:graphicFrame macro="">
      <xdr:nvGraphicFramePr>
        <xdr:cNvPr id="646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114300</xdr:colOff>
      <xdr:row>47</xdr:row>
      <xdr:rowOff>47625</xdr:rowOff>
    </xdr:from>
    <xdr:to>
      <xdr:col>7</xdr:col>
      <xdr:colOff>752475</xdr:colOff>
      <xdr:row>62</xdr:row>
      <xdr:rowOff>66675</xdr:rowOff>
    </xdr:to>
    <xdr:graphicFrame macro="">
      <xdr:nvGraphicFramePr>
        <xdr:cNvPr id="646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114300</xdr:colOff>
      <xdr:row>63</xdr:row>
      <xdr:rowOff>47625</xdr:rowOff>
    </xdr:from>
    <xdr:to>
      <xdr:col>7</xdr:col>
      <xdr:colOff>742950</xdr:colOff>
      <xdr:row>75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114300</xdr:colOff>
      <xdr:row>75</xdr:row>
      <xdr:rowOff>129540</xdr:rowOff>
    </xdr:from>
    <xdr:to>
      <xdr:col>7</xdr:col>
      <xdr:colOff>752475</xdr:colOff>
      <xdr:row>90</xdr:row>
      <xdr:rowOff>148590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2"/>
  <sheetViews>
    <sheetView tabSelected="1" workbookViewId="0">
      <selection activeCell="B16" sqref="B16"/>
    </sheetView>
  </sheetViews>
  <sheetFormatPr defaultRowHeight="13.2" x14ac:dyDescent="0.25"/>
  <cols>
    <col min="1" max="1" width="2.109375" customWidth="1"/>
    <col min="2" max="2" width="34.6640625" customWidth="1"/>
    <col min="3" max="5" width="16.6640625" customWidth="1"/>
    <col min="6" max="6" width="2.109375" customWidth="1"/>
  </cols>
  <sheetData>
    <row r="1" spans="2:10" ht="21" x14ac:dyDescent="0.4">
      <c r="B1" s="18" t="s">
        <v>0</v>
      </c>
      <c r="C1" s="13"/>
    </row>
    <row r="2" spans="2:10" ht="19.5" customHeight="1" x14ac:dyDescent="0.4">
      <c r="B2" s="17" t="s">
        <v>87</v>
      </c>
      <c r="C2" s="1"/>
    </row>
    <row r="3" spans="2:10" ht="16.5" customHeight="1" x14ac:dyDescent="0.3">
      <c r="B3" s="1"/>
      <c r="C3" s="1"/>
    </row>
    <row r="4" spans="2:10" ht="15" customHeight="1" x14ac:dyDescent="0.3">
      <c r="B4" s="1" t="s">
        <v>20</v>
      </c>
      <c r="C4" s="1"/>
    </row>
    <row r="5" spans="2:10" ht="15.6" x14ac:dyDescent="0.3">
      <c r="B5" s="3" t="s">
        <v>48</v>
      </c>
      <c r="C5" s="3" t="s">
        <v>88</v>
      </c>
      <c r="D5" s="16" t="s">
        <v>89</v>
      </c>
      <c r="E5" s="3" t="s">
        <v>90</v>
      </c>
    </row>
    <row r="6" spans="2:10" x14ac:dyDescent="0.25">
      <c r="B6" s="21" t="s">
        <v>16</v>
      </c>
      <c r="C6" s="15" t="s">
        <v>60</v>
      </c>
      <c r="D6" s="15">
        <f>'Fall 2023'!E16</f>
        <v>10</v>
      </c>
      <c r="E6" s="10">
        <f>'Spring 2024'!E19</f>
        <v>12</v>
      </c>
    </row>
    <row r="7" spans="2:10" x14ac:dyDescent="0.25">
      <c r="B7" s="21" t="s">
        <v>23</v>
      </c>
      <c r="C7" s="15" t="s">
        <v>60</v>
      </c>
      <c r="D7" s="15">
        <f>'Fall 2023'!L16</f>
        <v>264</v>
      </c>
      <c r="E7" s="10">
        <f>'Spring 2024'!L19</f>
        <v>270</v>
      </c>
    </row>
    <row r="8" spans="2:10" ht="12.75" customHeight="1" x14ac:dyDescent="0.25">
      <c r="B8" s="21" t="s">
        <v>15</v>
      </c>
      <c r="C8" s="15" t="s">
        <v>60</v>
      </c>
      <c r="D8" s="26">
        <f>'Fall 2023'!E19</f>
        <v>236</v>
      </c>
      <c r="E8" s="10">
        <f>'Spring 2024'!E22</f>
        <v>190</v>
      </c>
      <c r="F8" s="24"/>
    </row>
    <row r="9" spans="2:10" ht="12.75" customHeight="1" x14ac:dyDescent="0.25">
      <c r="B9" s="21" t="s">
        <v>18</v>
      </c>
      <c r="C9" s="15" t="s">
        <v>60</v>
      </c>
      <c r="D9" s="15">
        <f>'Fall 2023'!L17</f>
        <v>1</v>
      </c>
      <c r="E9" s="10">
        <f>'Spring 2024'!L20</f>
        <v>1</v>
      </c>
    </row>
    <row r="10" spans="2:10" x14ac:dyDescent="0.25">
      <c r="B10" s="21" t="s">
        <v>17</v>
      </c>
      <c r="C10" s="15" t="s">
        <v>60</v>
      </c>
      <c r="D10" s="15">
        <f>'Fall 2023'!E17</f>
        <v>8</v>
      </c>
      <c r="E10" s="10">
        <f>'Spring 2024'!E20</f>
        <v>8</v>
      </c>
    </row>
    <row r="11" spans="2:10" x14ac:dyDescent="0.25">
      <c r="B11" s="21" t="s">
        <v>19</v>
      </c>
      <c r="C11" s="15" t="s">
        <v>60</v>
      </c>
      <c r="D11" s="37">
        <f>'Fall 2023'!L19</f>
        <v>26.4</v>
      </c>
      <c r="E11" s="25">
        <f>'Spring 2024'!L22</f>
        <v>22.5</v>
      </c>
      <c r="F11" s="24"/>
      <c r="H11" s="24"/>
    </row>
    <row r="12" spans="2:10" ht="13.5" customHeight="1" x14ac:dyDescent="0.25">
      <c r="B12" s="33"/>
      <c r="C12" s="38"/>
      <c r="D12" s="38"/>
      <c r="E12" s="39"/>
      <c r="F12" s="24"/>
      <c r="H12" s="24"/>
    </row>
    <row r="13" spans="2:10" ht="15.6" x14ac:dyDescent="0.3">
      <c r="B13" s="3" t="s">
        <v>49</v>
      </c>
      <c r="C13" s="3" t="s">
        <v>88</v>
      </c>
      <c r="D13" s="16" t="s">
        <v>89</v>
      </c>
      <c r="E13" s="3" t="s">
        <v>90</v>
      </c>
      <c r="F13" s="24"/>
      <c r="H13" s="24"/>
    </row>
    <row r="14" spans="2:10" x14ac:dyDescent="0.25">
      <c r="B14" s="21" t="s">
        <v>50</v>
      </c>
      <c r="C14" s="26" t="s">
        <v>60</v>
      </c>
      <c r="D14" s="15">
        <f>'Fall 2023'!E23</f>
        <v>4</v>
      </c>
      <c r="E14" s="10">
        <f>'Spring 2024'!E26</f>
        <v>1</v>
      </c>
      <c r="F14" s="24"/>
      <c r="H14" s="24"/>
      <c r="I14" s="11"/>
      <c r="J14" s="11"/>
    </row>
    <row r="15" spans="2:10" x14ac:dyDescent="0.25">
      <c r="B15" s="21" t="s">
        <v>51</v>
      </c>
      <c r="C15" s="26" t="s">
        <v>60</v>
      </c>
      <c r="D15" s="15">
        <f>'Fall 2023'!L23</f>
        <v>5</v>
      </c>
      <c r="E15" s="10">
        <f>'Spring 2024'!L26</f>
        <v>3</v>
      </c>
      <c r="F15" s="24"/>
      <c r="H15" s="24"/>
      <c r="I15" s="11"/>
      <c r="J15" s="11"/>
    </row>
    <row r="16" spans="2:10" x14ac:dyDescent="0.25">
      <c r="B16" s="21" t="s">
        <v>52</v>
      </c>
      <c r="C16" s="26" t="s">
        <v>60</v>
      </c>
      <c r="D16" s="26">
        <f>'Fall 2023'!E24</f>
        <v>119</v>
      </c>
      <c r="E16" s="10">
        <f>'Spring 2024'!E27</f>
        <v>28</v>
      </c>
      <c r="F16" s="24"/>
      <c r="H16" s="24"/>
      <c r="I16" s="11"/>
      <c r="J16" s="33"/>
    </row>
    <row r="17" spans="2:11" x14ac:dyDescent="0.25">
      <c r="B17" s="76" t="s">
        <v>59</v>
      </c>
      <c r="C17" s="26" t="s">
        <v>60</v>
      </c>
      <c r="D17" s="15">
        <f>'Fall 2023'!L24</f>
        <v>147</v>
      </c>
      <c r="E17" s="10">
        <f>'Spring 2024'!L27</f>
        <v>84</v>
      </c>
      <c r="F17" s="24"/>
      <c r="H17" s="24"/>
      <c r="I17" s="11"/>
      <c r="J17" s="11"/>
      <c r="K17" s="11"/>
    </row>
    <row r="18" spans="2:11" x14ac:dyDescent="0.25">
      <c r="B18" s="53" t="s">
        <v>72</v>
      </c>
      <c r="C18" s="38"/>
      <c r="D18" s="38"/>
      <c r="E18" s="39"/>
      <c r="F18" s="24"/>
      <c r="H18" s="24"/>
      <c r="K18" s="33"/>
    </row>
    <row r="19" spans="2:11" x14ac:dyDescent="0.25">
      <c r="B19" s="53" t="s">
        <v>129</v>
      </c>
      <c r="C19" s="38"/>
      <c r="D19" s="38"/>
      <c r="E19" s="39"/>
      <c r="F19" s="24"/>
      <c r="H19" s="24"/>
      <c r="K19" s="33"/>
    </row>
    <row r="20" spans="2:11" x14ac:dyDescent="0.25">
      <c r="B20" s="53"/>
      <c r="C20" s="38"/>
      <c r="D20" s="38"/>
      <c r="E20" s="39"/>
      <c r="F20" s="24"/>
      <c r="H20" s="24"/>
      <c r="K20" s="33"/>
    </row>
    <row r="21" spans="2:11" x14ac:dyDescent="0.25">
      <c r="B21" s="42" t="s">
        <v>41</v>
      </c>
      <c r="C21" s="20"/>
      <c r="K21" s="11"/>
    </row>
    <row r="22" spans="2:11" x14ac:dyDescent="0.25">
      <c r="B22" s="42" t="s">
        <v>53</v>
      </c>
      <c r="C22" s="20"/>
      <c r="K22" s="11"/>
    </row>
    <row r="23" spans="2:11" ht="12.75" customHeight="1" x14ac:dyDescent="0.25">
      <c r="B23" s="42" t="s">
        <v>54</v>
      </c>
      <c r="C23" s="20"/>
      <c r="K23" s="11"/>
    </row>
    <row r="24" spans="2:11" ht="12.75" customHeight="1" x14ac:dyDescent="0.25">
      <c r="B24" s="42"/>
      <c r="C24" s="20"/>
    </row>
    <row r="25" spans="2:11" ht="12.75" customHeight="1" x14ac:dyDescent="0.25">
      <c r="B25" s="42"/>
      <c r="C25" s="20"/>
    </row>
    <row r="26" spans="2:11" ht="12.75" customHeight="1" x14ac:dyDescent="0.25">
      <c r="B26" s="42"/>
      <c r="C26" s="20"/>
    </row>
    <row r="27" spans="2:11" ht="12.75" customHeight="1" x14ac:dyDescent="0.3">
      <c r="B27" s="16"/>
      <c r="C27" s="20"/>
    </row>
    <row r="28" spans="2:11" x14ac:dyDescent="0.25">
      <c r="B28" s="19"/>
    </row>
    <row r="29" spans="2:11" x14ac:dyDescent="0.25">
      <c r="B29" s="19"/>
    </row>
    <row r="30" spans="2:11" x14ac:dyDescent="0.25">
      <c r="B30" s="19"/>
    </row>
    <row r="31" spans="2:11" x14ac:dyDescent="0.25">
      <c r="B31" s="19"/>
    </row>
    <row r="32" spans="2:11" x14ac:dyDescent="0.25">
      <c r="B32" s="19"/>
    </row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88" ht="9.75" customHeight="1" x14ac:dyDescent="0.25"/>
    <row r="89" ht="9.75" customHeight="1" x14ac:dyDescent="0.25"/>
    <row r="90" ht="9.75" customHeight="1" x14ac:dyDescent="0.25"/>
    <row r="91" ht="9.75" customHeight="1" x14ac:dyDescent="0.25"/>
    <row r="92" ht="9.75" customHeight="1" x14ac:dyDescent="0.25"/>
    <row r="93" ht="9.75" customHeight="1" x14ac:dyDescent="0.25"/>
    <row r="94" ht="9.75" customHeight="1" x14ac:dyDescent="0.25"/>
    <row r="111" ht="12.75" customHeight="1" x14ac:dyDescent="0.25"/>
    <row r="112" ht="12.75" customHeight="1" x14ac:dyDescent="0.25"/>
    <row r="113" ht="12.75" customHeight="1" x14ac:dyDescent="0.25"/>
    <row r="132" ht="15" customHeight="1" x14ac:dyDescent="0.25"/>
    <row r="222" ht="15" customHeight="1" x14ac:dyDescent="0.25"/>
  </sheetData>
  <phoneticPr fontId="0" type="noConversion"/>
  <pageMargins left="1" right="0.5" top="0.75" bottom="0.75" header="0" footer="0"/>
  <pageSetup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8"/>
  <sheetViews>
    <sheetView workbookViewId="0">
      <selection activeCell="E13" sqref="E13"/>
    </sheetView>
  </sheetViews>
  <sheetFormatPr defaultRowHeight="13.2" x14ac:dyDescent="0.25"/>
  <cols>
    <col min="1" max="1" width="5" customWidth="1"/>
    <col min="2" max="2" width="12.5546875" customWidth="1"/>
    <col min="3" max="3" width="15.33203125" customWidth="1"/>
    <col min="4" max="4" width="12.5546875" customWidth="1"/>
    <col min="5" max="5" width="12.88671875" customWidth="1"/>
    <col min="6" max="6" width="13.6640625" customWidth="1"/>
    <col min="7" max="7" width="8.6640625" customWidth="1"/>
    <col min="8" max="8" width="11.88671875" customWidth="1"/>
    <col min="9" max="9" width="7.6640625" customWidth="1"/>
    <col min="10" max="10" width="9.33203125" customWidth="1"/>
    <col min="11" max="11" width="8.109375" customWidth="1"/>
  </cols>
  <sheetData>
    <row r="1" spans="2:13" ht="17.399999999999999" x14ac:dyDescent="0.3">
      <c r="B1" s="1" t="s">
        <v>88</v>
      </c>
      <c r="C1" s="5"/>
    </row>
    <row r="2" spans="2:13" ht="15.6" x14ac:dyDescent="0.3">
      <c r="B2" s="3" t="s">
        <v>0</v>
      </c>
    </row>
    <row r="3" spans="2:13" ht="13.8" thickBot="1" x14ac:dyDescent="0.3">
      <c r="B3" s="2" t="s">
        <v>1</v>
      </c>
      <c r="C3" s="2" t="s">
        <v>2</v>
      </c>
      <c r="D3" s="2" t="s">
        <v>3</v>
      </c>
      <c r="E3" s="2" t="s">
        <v>6</v>
      </c>
      <c r="F3" s="2" t="s">
        <v>55</v>
      </c>
      <c r="G3" s="2" t="s">
        <v>56</v>
      </c>
      <c r="H3" s="2" t="s">
        <v>4</v>
      </c>
      <c r="I3" s="44" t="s">
        <v>35</v>
      </c>
      <c r="J3" s="2" t="s">
        <v>42</v>
      </c>
      <c r="K3" s="2" t="s">
        <v>5</v>
      </c>
    </row>
    <row r="4" spans="2:13" ht="13.8" thickTop="1" x14ac:dyDescent="0.25">
      <c r="B4" s="60"/>
      <c r="C4" s="67"/>
      <c r="D4" s="67"/>
      <c r="E4" s="67"/>
      <c r="F4" s="67"/>
      <c r="G4" s="67"/>
      <c r="H4" s="67"/>
      <c r="I4" s="49"/>
      <c r="J4" s="67"/>
      <c r="K4" s="60"/>
    </row>
    <row r="5" spans="2:13" x14ac:dyDescent="0.25">
      <c r="B5" s="77" t="s">
        <v>91</v>
      </c>
      <c r="C5" s="61"/>
      <c r="D5" s="61"/>
      <c r="E5" s="61"/>
      <c r="F5" s="61"/>
      <c r="G5" s="61"/>
      <c r="H5" s="61"/>
      <c r="I5" s="73"/>
      <c r="J5" s="73"/>
      <c r="K5" s="62"/>
    </row>
    <row r="6" spans="2:13" x14ac:dyDescent="0.25">
      <c r="B6" s="60"/>
      <c r="C6" s="61"/>
      <c r="D6" s="61"/>
      <c r="E6" s="61"/>
      <c r="F6" s="61"/>
      <c r="G6" s="72"/>
      <c r="H6" s="61"/>
      <c r="I6" s="73"/>
      <c r="J6" s="61"/>
      <c r="K6" s="62"/>
      <c r="L6" s="36"/>
      <c r="M6" s="11"/>
    </row>
    <row r="7" spans="2:13" x14ac:dyDescent="0.25">
      <c r="B7" s="22" t="s">
        <v>38</v>
      </c>
      <c r="C7" s="48"/>
      <c r="D7" s="48"/>
      <c r="E7" s="48"/>
      <c r="F7" s="48"/>
      <c r="G7" s="48"/>
      <c r="H7" s="48"/>
      <c r="I7" s="48"/>
      <c r="J7" s="48"/>
      <c r="K7" s="47"/>
    </row>
    <row r="8" spans="2:13" x14ac:dyDescent="0.25">
      <c r="B8" s="45" t="s">
        <v>37</v>
      </c>
      <c r="C8" s="46"/>
      <c r="D8" s="46"/>
      <c r="E8" s="46"/>
      <c r="F8" s="46"/>
      <c r="G8" s="46"/>
      <c r="H8" s="11"/>
      <c r="I8" s="11"/>
      <c r="J8" s="11"/>
      <c r="K8" s="11"/>
    </row>
    <row r="9" spans="2:13" x14ac:dyDescent="0.25">
      <c r="B9" s="40" t="s">
        <v>33</v>
      </c>
      <c r="C9" s="11"/>
      <c r="D9" s="11"/>
      <c r="E9" s="11"/>
      <c r="F9" s="11"/>
      <c r="G9" s="11"/>
      <c r="H9" s="11"/>
      <c r="I9" s="11"/>
      <c r="J9" s="11"/>
      <c r="K9" s="11"/>
    </row>
    <row r="10" spans="2:13" x14ac:dyDescent="0.25">
      <c r="B10" s="40" t="s">
        <v>34</v>
      </c>
      <c r="C10" s="11"/>
      <c r="D10" s="11"/>
      <c r="E10" s="11"/>
      <c r="F10" s="11"/>
      <c r="G10" s="11"/>
      <c r="H10" s="11"/>
      <c r="I10" s="11"/>
      <c r="J10" s="11"/>
      <c r="K10" s="11"/>
    </row>
    <row r="11" spans="2:13" x14ac:dyDescent="0.25">
      <c r="B11" s="40" t="s">
        <v>57</v>
      </c>
      <c r="C11" s="11"/>
      <c r="D11" s="11"/>
      <c r="E11" s="11"/>
      <c r="F11" s="11"/>
      <c r="G11" s="11"/>
      <c r="H11" s="11"/>
      <c r="I11" s="11"/>
      <c r="J11" s="11"/>
      <c r="K11" s="11"/>
    </row>
    <row r="12" spans="2:13" x14ac:dyDescent="0.25">
      <c r="B12" s="40"/>
      <c r="C12" s="11"/>
      <c r="D12" s="11"/>
      <c r="E12" s="11"/>
      <c r="F12" s="11"/>
      <c r="G12" s="11"/>
      <c r="H12" s="11"/>
      <c r="I12" s="11"/>
      <c r="J12" s="11"/>
      <c r="K12" s="11"/>
    </row>
    <row r="13" spans="2:13" ht="14.4" thickBot="1" x14ac:dyDescent="0.3">
      <c r="B13" s="58" t="s">
        <v>130</v>
      </c>
      <c r="C13" s="4"/>
      <c r="D13" s="4"/>
      <c r="E13" s="4"/>
      <c r="F13" s="4"/>
      <c r="G13" s="4"/>
      <c r="H13" s="4"/>
      <c r="I13" s="4"/>
      <c r="J13" s="4"/>
      <c r="K13" s="4"/>
    </row>
    <row r="14" spans="2:13" ht="13.8" thickBot="1" x14ac:dyDescent="0.3">
      <c r="B14" s="28" t="s">
        <v>22</v>
      </c>
      <c r="C14" s="29"/>
      <c r="D14" s="29"/>
      <c r="E14" s="30"/>
      <c r="F14" s="28" t="s">
        <v>23</v>
      </c>
      <c r="G14" s="71"/>
      <c r="H14" s="29"/>
      <c r="I14" s="29"/>
      <c r="J14" s="29"/>
      <c r="K14" s="31"/>
    </row>
    <row r="15" spans="2:13" ht="13.8" thickBot="1" x14ac:dyDescent="0.3">
      <c r="B15" s="28" t="s">
        <v>24</v>
      </c>
      <c r="C15" s="29"/>
      <c r="D15" s="29"/>
      <c r="E15" s="30"/>
      <c r="F15" s="28" t="s">
        <v>25</v>
      </c>
      <c r="G15" s="71"/>
      <c r="H15" s="29"/>
      <c r="I15" s="29"/>
      <c r="J15" s="29"/>
      <c r="K15" s="31"/>
    </row>
    <row r="16" spans="2:13" ht="13.8" thickBot="1" x14ac:dyDescent="0.3">
      <c r="B16" s="28" t="s">
        <v>26</v>
      </c>
      <c r="C16" s="29"/>
      <c r="D16" s="29"/>
      <c r="E16" s="30"/>
      <c r="F16" s="28" t="s">
        <v>27</v>
      </c>
      <c r="G16" s="71"/>
      <c r="H16" s="29"/>
      <c r="I16" s="29"/>
      <c r="J16" s="29"/>
      <c r="K16" s="31"/>
    </row>
    <row r="17" spans="2:11" ht="13.8" thickBot="1" x14ac:dyDescent="0.3">
      <c r="B17" s="28" t="s">
        <v>28</v>
      </c>
      <c r="C17" s="29"/>
      <c r="D17" s="29"/>
      <c r="E17" s="30"/>
      <c r="F17" s="28" t="s">
        <v>29</v>
      </c>
      <c r="G17" s="71"/>
      <c r="H17" s="29"/>
      <c r="I17" s="29"/>
      <c r="J17" s="29"/>
      <c r="K17" s="32"/>
    </row>
    <row r="18" spans="2:11" x14ac:dyDescent="0.25">
      <c r="B18" s="42" t="s">
        <v>58</v>
      </c>
      <c r="C18" s="34"/>
      <c r="D18" s="34"/>
      <c r="E18" s="34"/>
      <c r="F18" s="33"/>
      <c r="G18" s="33"/>
      <c r="H18" s="34"/>
      <c r="I18" s="34"/>
      <c r="J18" s="34"/>
      <c r="K18" s="59"/>
    </row>
    <row r="19" spans="2:11" ht="14.4" thickBot="1" x14ac:dyDescent="0.3">
      <c r="B19" s="58" t="s">
        <v>131</v>
      </c>
      <c r="C19" s="34"/>
      <c r="D19" s="34"/>
      <c r="E19" s="34"/>
      <c r="F19" s="33"/>
      <c r="G19" s="33"/>
      <c r="H19" s="34"/>
      <c r="I19" s="34"/>
      <c r="J19" s="34"/>
      <c r="K19" s="59"/>
    </row>
    <row r="20" spans="2:11" ht="13.8" thickBot="1" x14ac:dyDescent="0.3">
      <c r="B20" s="28" t="s">
        <v>43</v>
      </c>
      <c r="C20" s="29"/>
      <c r="D20" s="55"/>
      <c r="E20" s="30"/>
      <c r="F20" s="28" t="s">
        <v>44</v>
      </c>
      <c r="G20" s="71"/>
      <c r="H20" s="29"/>
      <c r="I20" s="29"/>
      <c r="J20" s="55"/>
      <c r="K20" s="56"/>
    </row>
    <row r="21" spans="2:11" ht="13.8" thickBot="1" x14ac:dyDescent="0.3">
      <c r="B21" s="28" t="s">
        <v>45</v>
      </c>
      <c r="C21" s="29"/>
      <c r="D21" s="55"/>
      <c r="E21" s="30"/>
      <c r="F21" s="28" t="s">
        <v>46</v>
      </c>
      <c r="G21" s="71"/>
      <c r="H21" s="29"/>
      <c r="I21" s="29"/>
      <c r="J21" s="29"/>
      <c r="K21" s="31"/>
    </row>
    <row r="22" spans="2:11" x14ac:dyDescent="0.25">
      <c r="B22" s="53" t="s">
        <v>47</v>
      </c>
      <c r="C22" s="34"/>
      <c r="D22" s="34"/>
      <c r="E22" s="34"/>
      <c r="F22" s="33"/>
      <c r="G22" s="33"/>
      <c r="H22" s="34"/>
      <c r="I22" s="34"/>
      <c r="J22" s="34"/>
      <c r="K22" s="59"/>
    </row>
    <row r="23" spans="2:11" x14ac:dyDescent="0.25">
      <c r="B23" s="33"/>
      <c r="C23" s="34"/>
      <c r="D23" s="34"/>
      <c r="E23" s="34"/>
      <c r="F23" s="33"/>
      <c r="G23" s="33"/>
      <c r="H23" s="34"/>
      <c r="I23" s="34"/>
      <c r="J23" s="34"/>
      <c r="K23" s="35"/>
    </row>
    <row r="24" spans="2:11" x14ac:dyDescent="0.25">
      <c r="B24" s="42" t="s">
        <v>30</v>
      </c>
      <c r="C24" s="34"/>
      <c r="D24" s="34"/>
      <c r="E24" s="34"/>
      <c r="F24" s="33"/>
      <c r="G24" s="33"/>
      <c r="H24" s="34"/>
      <c r="I24" s="34"/>
      <c r="J24" s="34"/>
      <c r="K24" s="35"/>
    </row>
    <row r="25" spans="2:11" x14ac:dyDescent="0.25">
      <c r="B25" s="42" t="s">
        <v>31</v>
      </c>
      <c r="C25" s="34"/>
      <c r="D25" s="34"/>
      <c r="E25" s="34"/>
      <c r="F25" s="33"/>
      <c r="G25" s="33"/>
      <c r="H25" s="34"/>
      <c r="I25" s="34"/>
      <c r="J25" s="34"/>
      <c r="K25" s="35"/>
    </row>
    <row r="26" spans="2:11" x14ac:dyDescent="0.25">
      <c r="B26" s="42" t="s">
        <v>32</v>
      </c>
      <c r="C26" s="34"/>
      <c r="D26" s="34"/>
      <c r="E26" s="34"/>
      <c r="F26" s="33"/>
      <c r="G26" s="33"/>
      <c r="H26" s="34"/>
      <c r="I26" s="34"/>
      <c r="J26" s="34"/>
      <c r="K26" s="35"/>
    </row>
    <row r="27" spans="2:11" x14ac:dyDescent="0.25">
      <c r="B27" s="42" t="s">
        <v>39</v>
      </c>
      <c r="C27" s="34"/>
      <c r="D27" s="34"/>
      <c r="E27" s="34"/>
      <c r="F27" s="33"/>
      <c r="G27" s="33"/>
      <c r="H27" s="34"/>
      <c r="I27" s="34"/>
      <c r="J27" s="34"/>
      <c r="K27" s="35"/>
    </row>
    <row r="28" spans="2:11" x14ac:dyDescent="0.25">
      <c r="B28" s="42" t="s">
        <v>40</v>
      </c>
      <c r="C28" s="34"/>
      <c r="D28" s="34"/>
      <c r="E28" s="34"/>
      <c r="F28" s="33"/>
      <c r="G28" s="33"/>
      <c r="H28" s="34"/>
      <c r="I28" s="34"/>
      <c r="J28" s="34"/>
      <c r="K28" s="35"/>
    </row>
    <row r="29" spans="2:11" x14ac:dyDescent="0.25">
      <c r="B29" s="33"/>
      <c r="C29" s="34"/>
      <c r="D29" s="34"/>
      <c r="E29" s="34"/>
      <c r="F29" s="33"/>
      <c r="G29" s="33"/>
      <c r="H29" s="34"/>
      <c r="I29" s="34"/>
      <c r="J29" s="34"/>
      <c r="K29" s="35"/>
    </row>
    <row r="30" spans="2:11" x14ac:dyDescent="0.25">
      <c r="B30" s="6"/>
      <c r="C30" s="11"/>
      <c r="D30" s="6"/>
      <c r="E30" s="12"/>
      <c r="F30" s="6"/>
      <c r="G30" s="6"/>
      <c r="H30" s="7"/>
      <c r="I30" s="7"/>
      <c r="J30" s="7"/>
      <c r="K30" s="6"/>
    </row>
    <row r="31" spans="2:11" x14ac:dyDescent="0.25">
      <c r="B31" s="8" t="s">
        <v>14</v>
      </c>
    </row>
    <row r="32" spans="2:11" ht="13.8" thickBot="1" x14ac:dyDescent="0.3">
      <c r="B32" s="2" t="s">
        <v>14</v>
      </c>
      <c r="C32" s="2" t="s">
        <v>12</v>
      </c>
    </row>
    <row r="33" spans="2:3" ht="13.8" thickTop="1" x14ac:dyDescent="0.25">
      <c r="B33" s="27"/>
      <c r="C33" s="9">
        <f>COUNTIF(B4:B6,"Moazeni")</f>
        <v>0</v>
      </c>
    </row>
    <row r="42" spans="2:3" x14ac:dyDescent="0.25">
      <c r="B42" s="8" t="s">
        <v>21</v>
      </c>
    </row>
    <row r="43" spans="2:3" ht="13.8" thickBot="1" x14ac:dyDescent="0.3">
      <c r="B43" s="2" t="s">
        <v>6</v>
      </c>
      <c r="C43" s="2" t="s">
        <v>12</v>
      </c>
    </row>
    <row r="44" spans="2:3" ht="13.8" thickTop="1" x14ac:dyDescent="0.25">
      <c r="B44" s="9" t="s">
        <v>11</v>
      </c>
      <c r="C44" s="9">
        <f>COUNTIF(E4:E6,"Tuesday")</f>
        <v>0</v>
      </c>
    </row>
    <row r="45" spans="2:3" x14ac:dyDescent="0.25">
      <c r="B45" s="10" t="s">
        <v>9</v>
      </c>
      <c r="C45" s="10">
        <f>COUNTIF(E4:E6,"Tuesday")</f>
        <v>0</v>
      </c>
    </row>
    <row r="46" spans="2:3" x14ac:dyDescent="0.25">
      <c r="B46" s="10" t="s">
        <v>7</v>
      </c>
      <c r="C46" s="10">
        <f>COUNTIF(E4:E6,"Wednesday")</f>
        <v>0</v>
      </c>
    </row>
    <row r="47" spans="2:3" x14ac:dyDescent="0.25">
      <c r="B47" s="10" t="s">
        <v>8</v>
      </c>
      <c r="C47" s="10">
        <f>COUNTIF(E4:E6,"Thursday")</f>
        <v>0</v>
      </c>
    </row>
    <row r="48" spans="2:3" x14ac:dyDescent="0.25">
      <c r="B48" s="10" t="s">
        <v>10</v>
      </c>
      <c r="C48" s="10">
        <v>0</v>
      </c>
    </row>
  </sheetData>
  <phoneticPr fontId="5" type="noConversion"/>
  <printOptions horizontalCentered="1"/>
  <pageMargins left="0.7" right="0.5" top="0.5" bottom="0.5" header="0" footer="0"/>
  <pageSetup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D18" sqref="D18"/>
    </sheetView>
  </sheetViews>
  <sheetFormatPr defaultRowHeight="13.2" x14ac:dyDescent="0.25"/>
  <cols>
    <col min="1" max="1" width="7.33203125" customWidth="1"/>
    <col min="2" max="2" width="13.33203125" customWidth="1"/>
    <col min="3" max="3" width="15.33203125" customWidth="1"/>
    <col min="4" max="4" width="12.5546875" customWidth="1"/>
    <col min="5" max="5" width="12.44140625" customWidth="1"/>
    <col min="6" max="6" width="13.6640625" customWidth="1"/>
    <col min="7" max="7" width="8.6640625" customWidth="1"/>
    <col min="8" max="8" width="11.88671875" customWidth="1"/>
    <col min="9" max="9" width="9.44140625" customWidth="1"/>
    <col min="10" max="10" width="14.6640625" customWidth="1"/>
    <col min="11" max="11" width="9.44140625" customWidth="1"/>
    <col min="12" max="12" width="7.77734375" customWidth="1"/>
  </cols>
  <sheetData>
    <row r="1" spans="1:14" ht="17.399999999999999" x14ac:dyDescent="0.3">
      <c r="B1" s="1" t="s">
        <v>89</v>
      </c>
      <c r="C1" s="5"/>
    </row>
    <row r="2" spans="1:14" ht="15.6" x14ac:dyDescent="0.3">
      <c r="B2" s="3" t="s">
        <v>0</v>
      </c>
    </row>
    <row r="3" spans="1:14" ht="13.8" thickBot="1" x14ac:dyDescent="0.3">
      <c r="B3" s="2" t="s">
        <v>1</v>
      </c>
      <c r="C3" s="2" t="s">
        <v>2</v>
      </c>
      <c r="D3" s="2" t="s">
        <v>3</v>
      </c>
      <c r="E3" s="2" t="s">
        <v>6</v>
      </c>
      <c r="F3" s="2" t="s">
        <v>55</v>
      </c>
      <c r="G3" s="2" t="s">
        <v>56</v>
      </c>
      <c r="H3" s="2" t="s">
        <v>4</v>
      </c>
      <c r="I3" s="2" t="s">
        <v>35</v>
      </c>
      <c r="J3" s="2" t="s">
        <v>65</v>
      </c>
      <c r="K3" s="2" t="s">
        <v>42</v>
      </c>
      <c r="L3" s="2" t="s">
        <v>5</v>
      </c>
    </row>
    <row r="4" spans="1:14" ht="13.8" thickTop="1" x14ac:dyDescent="0.25">
      <c r="A4">
        <v>1</v>
      </c>
      <c r="B4" s="66" t="s">
        <v>73</v>
      </c>
      <c r="C4" s="67" t="s">
        <v>92</v>
      </c>
      <c r="D4" s="68" t="s">
        <v>61</v>
      </c>
      <c r="E4" s="67" t="s">
        <v>11</v>
      </c>
      <c r="F4" s="67" t="s">
        <v>97</v>
      </c>
      <c r="G4" s="67">
        <v>43288</v>
      </c>
      <c r="H4" s="67" t="s">
        <v>84</v>
      </c>
      <c r="I4" s="67" t="s">
        <v>63</v>
      </c>
      <c r="J4" s="67" t="s">
        <v>66</v>
      </c>
      <c r="K4" s="67"/>
      <c r="L4" s="69">
        <v>37</v>
      </c>
      <c r="M4" s="52"/>
      <c r="N4" s="65"/>
    </row>
    <row r="5" spans="1:14" x14ac:dyDescent="0.25">
      <c r="A5">
        <v>2</v>
      </c>
      <c r="B5" s="63" t="s">
        <v>73</v>
      </c>
      <c r="C5" s="61" t="s">
        <v>93</v>
      </c>
      <c r="D5" s="68" t="s">
        <v>61</v>
      </c>
      <c r="E5" s="61" t="s">
        <v>7</v>
      </c>
      <c r="F5" s="61" t="s">
        <v>98</v>
      </c>
      <c r="G5" s="88">
        <v>40743</v>
      </c>
      <c r="H5" s="61" t="s">
        <v>67</v>
      </c>
      <c r="I5" s="67" t="s">
        <v>36</v>
      </c>
      <c r="J5" s="61" t="s">
        <v>66</v>
      </c>
      <c r="K5" s="61" t="s">
        <v>62</v>
      </c>
      <c r="L5" s="64">
        <v>27</v>
      </c>
      <c r="M5" s="52"/>
      <c r="N5" s="65"/>
    </row>
    <row r="6" spans="1:14" x14ac:dyDescent="0.25">
      <c r="A6">
        <v>3</v>
      </c>
      <c r="B6" s="66" t="s">
        <v>73</v>
      </c>
      <c r="C6" s="61" t="s">
        <v>94</v>
      </c>
      <c r="D6" s="61" t="s">
        <v>74</v>
      </c>
      <c r="E6" s="61" t="s">
        <v>10</v>
      </c>
      <c r="F6" s="61" t="s">
        <v>82</v>
      </c>
      <c r="G6" s="72">
        <v>40650</v>
      </c>
      <c r="H6" s="61" t="s">
        <v>83</v>
      </c>
      <c r="I6" s="67" t="s">
        <v>36</v>
      </c>
      <c r="J6" s="61" t="s">
        <v>66</v>
      </c>
      <c r="K6" s="61"/>
      <c r="L6" s="64">
        <v>30</v>
      </c>
      <c r="M6" s="92"/>
      <c r="N6" s="65"/>
    </row>
    <row r="7" spans="1:14" x14ac:dyDescent="0.25">
      <c r="A7">
        <v>4</v>
      </c>
      <c r="B7" s="66" t="s">
        <v>73</v>
      </c>
      <c r="C7" s="61" t="s">
        <v>95</v>
      </c>
      <c r="D7" s="61" t="s">
        <v>79</v>
      </c>
      <c r="E7" s="61" t="s">
        <v>9</v>
      </c>
      <c r="F7" s="61" t="s">
        <v>80</v>
      </c>
      <c r="G7" s="61">
        <v>40762</v>
      </c>
      <c r="H7" s="61" t="s">
        <v>75</v>
      </c>
      <c r="I7" s="67" t="s">
        <v>76</v>
      </c>
      <c r="J7" s="61" t="s">
        <v>66</v>
      </c>
      <c r="K7" s="61"/>
      <c r="L7" s="64">
        <v>5</v>
      </c>
      <c r="M7" s="52"/>
      <c r="N7" s="65"/>
    </row>
    <row r="8" spans="1:14" x14ac:dyDescent="0.25">
      <c r="A8">
        <v>5</v>
      </c>
      <c r="B8" s="66" t="s">
        <v>73</v>
      </c>
      <c r="C8" s="61" t="s">
        <v>96</v>
      </c>
      <c r="D8" s="61" t="s">
        <v>61</v>
      </c>
      <c r="E8" s="61" t="s">
        <v>10</v>
      </c>
      <c r="F8" s="61" t="s">
        <v>99</v>
      </c>
      <c r="G8" s="61">
        <v>40741</v>
      </c>
      <c r="H8" s="61" t="s">
        <v>81</v>
      </c>
      <c r="I8" s="67" t="s">
        <v>76</v>
      </c>
      <c r="J8" s="61" t="s">
        <v>66</v>
      </c>
      <c r="K8" s="61"/>
      <c r="L8" s="64">
        <v>30</v>
      </c>
      <c r="M8" s="50"/>
      <c r="N8" s="70"/>
    </row>
    <row r="9" spans="1:14" x14ac:dyDescent="0.25">
      <c r="A9">
        <v>6</v>
      </c>
      <c r="B9" s="66" t="s">
        <v>73</v>
      </c>
      <c r="C9" s="61" t="s">
        <v>100</v>
      </c>
      <c r="D9" s="61" t="s">
        <v>101</v>
      </c>
      <c r="E9" s="61" t="s">
        <v>8</v>
      </c>
      <c r="F9" s="61" t="s">
        <v>98</v>
      </c>
      <c r="G9" s="94">
        <v>40750</v>
      </c>
      <c r="H9" s="61" t="s">
        <v>85</v>
      </c>
      <c r="I9" s="67" t="s">
        <v>36</v>
      </c>
      <c r="J9" s="61" t="s">
        <v>66</v>
      </c>
      <c r="K9" s="61" t="s">
        <v>62</v>
      </c>
      <c r="L9" s="64">
        <v>28</v>
      </c>
      <c r="M9" s="52"/>
      <c r="N9" s="70"/>
    </row>
    <row r="10" spans="1:14" x14ac:dyDescent="0.25">
      <c r="A10">
        <v>7</v>
      </c>
      <c r="B10" s="66" t="s">
        <v>73</v>
      </c>
      <c r="C10" s="61" t="s">
        <v>102</v>
      </c>
      <c r="D10" s="61" t="s">
        <v>77</v>
      </c>
      <c r="E10" s="61" t="s">
        <v>9</v>
      </c>
      <c r="F10" s="61" t="s">
        <v>103</v>
      </c>
      <c r="G10" s="93">
        <v>40657</v>
      </c>
      <c r="H10" s="61" t="s">
        <v>78</v>
      </c>
      <c r="I10" s="67" t="s">
        <v>36</v>
      </c>
      <c r="J10" s="61" t="s">
        <v>66</v>
      </c>
      <c r="K10" s="61" t="s">
        <v>62</v>
      </c>
      <c r="L10" s="64">
        <v>26</v>
      </c>
      <c r="M10" s="92"/>
      <c r="N10" s="70"/>
    </row>
    <row r="11" spans="1:14" x14ac:dyDescent="0.25">
      <c r="A11">
        <v>8</v>
      </c>
      <c r="B11" s="66" t="s">
        <v>73</v>
      </c>
      <c r="C11" s="61" t="s">
        <v>104</v>
      </c>
      <c r="D11" s="61" t="s">
        <v>61</v>
      </c>
      <c r="E11" s="61" t="s">
        <v>9</v>
      </c>
      <c r="F11" s="61" t="s">
        <v>99</v>
      </c>
      <c r="G11" s="61">
        <v>44716</v>
      </c>
      <c r="H11" s="61" t="s">
        <v>81</v>
      </c>
      <c r="I11" s="67" t="s">
        <v>76</v>
      </c>
      <c r="J11" s="61" t="s">
        <v>66</v>
      </c>
      <c r="K11" s="61"/>
      <c r="L11" s="64">
        <v>15</v>
      </c>
      <c r="M11" s="52"/>
      <c r="N11" s="70"/>
    </row>
    <row r="12" spans="1:14" x14ac:dyDescent="0.25">
      <c r="A12">
        <v>9</v>
      </c>
      <c r="B12" s="66" t="s">
        <v>73</v>
      </c>
      <c r="C12" s="61" t="s">
        <v>105</v>
      </c>
      <c r="D12" s="61" t="s">
        <v>68</v>
      </c>
      <c r="E12" s="61" t="s">
        <v>9</v>
      </c>
      <c r="F12" s="61" t="s">
        <v>106</v>
      </c>
      <c r="G12" s="95">
        <v>40961</v>
      </c>
      <c r="H12" s="61" t="s">
        <v>86</v>
      </c>
      <c r="I12" s="67" t="s">
        <v>36</v>
      </c>
      <c r="J12" s="61" t="s">
        <v>66</v>
      </c>
      <c r="K12" s="61" t="s">
        <v>62</v>
      </c>
      <c r="L12" s="64">
        <v>38</v>
      </c>
      <c r="M12" s="52"/>
      <c r="N12" s="70"/>
    </row>
    <row r="13" spans="1:14" x14ac:dyDescent="0.25">
      <c r="A13">
        <v>10</v>
      </c>
      <c r="B13" s="66" t="s">
        <v>73</v>
      </c>
      <c r="C13" s="61" t="s">
        <v>107</v>
      </c>
      <c r="D13" s="61" t="s">
        <v>61</v>
      </c>
      <c r="E13" s="61" t="s">
        <v>9</v>
      </c>
      <c r="F13" s="61" t="s">
        <v>98</v>
      </c>
      <c r="G13" s="94">
        <v>40750</v>
      </c>
      <c r="H13" s="61" t="s">
        <v>85</v>
      </c>
      <c r="I13" s="67" t="s">
        <v>76</v>
      </c>
      <c r="J13" s="61" t="s">
        <v>66</v>
      </c>
      <c r="K13" s="61" t="s">
        <v>62</v>
      </c>
      <c r="L13" s="64">
        <v>28</v>
      </c>
      <c r="M13" s="52"/>
      <c r="N13" s="70"/>
    </row>
    <row r="14" spans="1:14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4" ht="14.4" thickBot="1" x14ac:dyDescent="0.3">
      <c r="B15" s="58" t="s">
        <v>132</v>
      </c>
      <c r="C15" s="4"/>
      <c r="D15" s="4"/>
      <c r="E15" s="4"/>
      <c r="F15" s="4"/>
      <c r="G15" s="4"/>
      <c r="H15" s="4"/>
      <c r="I15" s="4"/>
      <c r="J15" s="4"/>
      <c r="K15" s="4"/>
    </row>
    <row r="16" spans="1:14" ht="13.8" thickBot="1" x14ac:dyDescent="0.3">
      <c r="B16" s="28" t="s">
        <v>22</v>
      </c>
      <c r="C16" s="29"/>
      <c r="D16" s="29"/>
      <c r="E16" s="30">
        <v>10</v>
      </c>
      <c r="F16" s="28" t="s">
        <v>23</v>
      </c>
      <c r="G16" s="71"/>
      <c r="H16" s="29"/>
      <c r="I16" s="29"/>
      <c r="J16" s="29"/>
      <c r="K16" s="29"/>
      <c r="L16" s="31">
        <f>SUM(L4:L13)</f>
        <v>264</v>
      </c>
    </row>
    <row r="17" spans="1:15" ht="13.8" thickBot="1" x14ac:dyDescent="0.3">
      <c r="B17" s="28" t="s">
        <v>24</v>
      </c>
      <c r="C17" s="29"/>
      <c r="D17" s="29"/>
      <c r="E17" s="30">
        <v>8</v>
      </c>
      <c r="F17" s="28" t="s">
        <v>25</v>
      </c>
      <c r="G17" s="71"/>
      <c r="H17" s="29"/>
      <c r="I17" s="29"/>
      <c r="J17" s="29"/>
      <c r="K17" s="29"/>
      <c r="L17" s="31">
        <v>1</v>
      </c>
    </row>
    <row r="18" spans="1:15" ht="13.8" thickBot="1" x14ac:dyDescent="0.3">
      <c r="B18" s="28" t="s">
        <v>26</v>
      </c>
      <c r="C18" s="29"/>
      <c r="D18" s="29"/>
      <c r="E18" s="30">
        <v>1</v>
      </c>
      <c r="F18" s="28" t="s">
        <v>27</v>
      </c>
      <c r="G18" s="71"/>
      <c r="H18" s="29"/>
      <c r="I18" s="29"/>
      <c r="J18" s="29"/>
      <c r="K18" s="29"/>
      <c r="L18" s="31">
        <f>E16-E18</f>
        <v>9</v>
      </c>
    </row>
    <row r="19" spans="1:15" ht="13.8" thickBot="1" x14ac:dyDescent="0.3">
      <c r="B19" s="28" t="s">
        <v>28</v>
      </c>
      <c r="C19" s="29"/>
      <c r="D19" s="29"/>
      <c r="E19" s="30">
        <f>SUM(L4:L12)</f>
        <v>236</v>
      </c>
      <c r="F19" s="28" t="s">
        <v>29</v>
      </c>
      <c r="G19" s="71"/>
      <c r="H19" s="29"/>
      <c r="I19" s="29"/>
      <c r="J19" s="29"/>
      <c r="K19" s="29"/>
      <c r="L19" s="32">
        <f>L16/E16</f>
        <v>26.4</v>
      </c>
      <c r="O19" s="11"/>
    </row>
    <row r="20" spans="1:15" x14ac:dyDescent="0.25">
      <c r="B20" s="42" t="s">
        <v>58</v>
      </c>
      <c r="C20" s="34"/>
      <c r="D20" s="34"/>
      <c r="E20" s="34"/>
      <c r="F20" s="33"/>
      <c r="G20" s="33"/>
      <c r="H20" s="34"/>
      <c r="I20" s="34"/>
      <c r="J20" s="34"/>
      <c r="K20" s="34"/>
      <c r="L20" s="59"/>
    </row>
    <row r="21" spans="1:15" x14ac:dyDescent="0.25">
      <c r="B21" s="42"/>
      <c r="C21" s="34"/>
      <c r="D21" s="34"/>
      <c r="E21" s="34"/>
      <c r="F21" s="33"/>
      <c r="G21" s="33"/>
      <c r="H21" s="34"/>
      <c r="I21" s="34"/>
      <c r="J21" s="34"/>
      <c r="K21" s="34"/>
      <c r="L21" s="59"/>
    </row>
    <row r="22" spans="1:15" ht="14.4" thickBot="1" x14ac:dyDescent="0.3">
      <c r="B22" s="58" t="s">
        <v>133</v>
      </c>
      <c r="C22" s="34"/>
      <c r="D22" s="34"/>
      <c r="E22" s="34"/>
      <c r="F22" s="33"/>
      <c r="G22" s="33"/>
      <c r="H22" s="34"/>
      <c r="I22" s="34"/>
      <c r="J22" s="34"/>
      <c r="K22" s="34"/>
      <c r="L22" s="59"/>
    </row>
    <row r="23" spans="1:15" ht="13.8" thickBot="1" x14ac:dyDescent="0.3">
      <c r="B23" s="28" t="s">
        <v>43</v>
      </c>
      <c r="C23" s="29"/>
      <c r="D23" s="55"/>
      <c r="E23" s="30">
        <v>4</v>
      </c>
      <c r="F23" s="28" t="s">
        <v>44</v>
      </c>
      <c r="G23" s="71"/>
      <c r="H23" s="29"/>
      <c r="I23" s="29"/>
      <c r="J23" s="29"/>
      <c r="K23" s="55"/>
      <c r="L23" s="56">
        <v>5</v>
      </c>
    </row>
    <row r="24" spans="1:15" ht="13.8" thickBot="1" x14ac:dyDescent="0.3">
      <c r="B24" s="28" t="s">
        <v>45</v>
      </c>
      <c r="C24" s="29"/>
      <c r="D24" s="55"/>
      <c r="E24" s="30">
        <f>L5+L9+L10+L12</f>
        <v>119</v>
      </c>
      <c r="F24" s="28" t="s">
        <v>46</v>
      </c>
      <c r="G24" s="71"/>
      <c r="H24" s="29"/>
      <c r="I24" s="29"/>
      <c r="J24" s="29"/>
      <c r="K24" s="29"/>
      <c r="L24" s="31">
        <f>L5+L9+L10+L12+L13</f>
        <v>147</v>
      </c>
    </row>
    <row r="25" spans="1:15" x14ac:dyDescent="0.25">
      <c r="B25" s="53" t="s">
        <v>47</v>
      </c>
      <c r="C25" s="34"/>
      <c r="D25" s="34"/>
      <c r="E25" s="34"/>
      <c r="F25" s="33"/>
      <c r="G25" s="33"/>
      <c r="H25" s="34"/>
      <c r="I25" s="34"/>
      <c r="J25" s="34"/>
      <c r="K25" s="59"/>
    </row>
    <row r="26" spans="1:15" ht="7.8" customHeight="1" x14ac:dyDescent="0.25">
      <c r="B26" s="33"/>
      <c r="C26" s="34"/>
      <c r="D26" s="34"/>
      <c r="E26" s="34"/>
      <c r="F26" s="33"/>
      <c r="G26" s="33"/>
      <c r="H26" s="34"/>
      <c r="I26" s="34"/>
      <c r="J26" s="34"/>
      <c r="K26" s="59"/>
    </row>
    <row r="27" spans="1:15" x14ac:dyDescent="0.25">
      <c r="B27" s="42" t="s">
        <v>30</v>
      </c>
      <c r="C27" s="41"/>
      <c r="D27" s="41"/>
      <c r="E27" s="41"/>
      <c r="F27" s="41"/>
      <c r="G27" s="41"/>
      <c r="H27" s="41"/>
      <c r="I27" s="41"/>
      <c r="J27" s="41"/>
      <c r="K27" s="41"/>
    </row>
    <row r="28" spans="1:15" x14ac:dyDescent="0.25">
      <c r="B28" s="42" t="s">
        <v>31</v>
      </c>
      <c r="C28" s="41"/>
      <c r="D28" s="41"/>
      <c r="E28" s="41"/>
      <c r="F28" s="41"/>
      <c r="G28" s="41"/>
      <c r="H28" s="41"/>
      <c r="I28" s="41"/>
      <c r="J28" s="41"/>
      <c r="K28" s="41"/>
    </row>
    <row r="29" spans="1:15" x14ac:dyDescent="0.25">
      <c r="B29" s="42" t="s">
        <v>41</v>
      </c>
      <c r="C29" s="41"/>
      <c r="D29" s="41"/>
      <c r="E29" s="41"/>
      <c r="F29" s="41"/>
      <c r="G29" s="41"/>
      <c r="H29" s="41"/>
      <c r="I29" s="41"/>
      <c r="J29" s="41"/>
      <c r="K29" s="41"/>
    </row>
    <row r="30" spans="1:15" x14ac:dyDescent="0.25">
      <c r="B30" s="42" t="s">
        <v>39</v>
      </c>
      <c r="C30" s="41"/>
      <c r="D30" s="41"/>
      <c r="E30" s="41"/>
      <c r="F30" s="41"/>
      <c r="G30" s="41"/>
      <c r="H30" s="41"/>
      <c r="I30" s="41"/>
      <c r="J30" s="41"/>
      <c r="K30" s="41"/>
    </row>
    <row r="31" spans="1:15" x14ac:dyDescent="0.25">
      <c r="A31" s="11"/>
      <c r="B31" s="42" t="s">
        <v>40</v>
      </c>
      <c r="C31" s="41"/>
      <c r="D31" s="41"/>
      <c r="E31" s="41"/>
      <c r="F31" s="41"/>
      <c r="G31" s="41"/>
      <c r="H31" s="41"/>
      <c r="I31" s="41"/>
      <c r="J31" s="41"/>
      <c r="K31" s="41"/>
    </row>
    <row r="32" spans="1:15" ht="7.2" customHeight="1" x14ac:dyDescent="0.25">
      <c r="A32" s="11"/>
      <c r="B32" s="54"/>
      <c r="C32" s="41"/>
      <c r="D32" s="41"/>
      <c r="E32" s="41"/>
      <c r="F32" s="41"/>
      <c r="G32" s="41"/>
      <c r="H32" s="41"/>
      <c r="I32" s="41"/>
      <c r="J32" s="41"/>
      <c r="K32" s="41"/>
    </row>
    <row r="33" spans="1:11" ht="24.6" customHeight="1" x14ac:dyDescent="0.25">
      <c r="A33" s="11"/>
      <c r="B33" s="54"/>
      <c r="C33" s="41"/>
      <c r="D33" s="41"/>
      <c r="E33" s="41"/>
      <c r="F33" s="41"/>
      <c r="G33" s="41"/>
      <c r="H33" s="41"/>
      <c r="I33" s="41"/>
      <c r="J33" s="41"/>
      <c r="K33" s="41"/>
    </row>
    <row r="34" spans="1:11" ht="7.2" customHeight="1" x14ac:dyDescent="0.25">
      <c r="A34" s="11"/>
      <c r="B34" s="54"/>
      <c r="C34" s="41"/>
      <c r="D34" s="41"/>
      <c r="E34" s="41"/>
      <c r="F34" s="41"/>
      <c r="G34" s="41"/>
      <c r="H34" s="41"/>
      <c r="I34" s="41"/>
      <c r="J34" s="41"/>
      <c r="K34" s="41"/>
    </row>
    <row r="35" spans="1:11" ht="7.2" customHeight="1" x14ac:dyDescent="0.25">
      <c r="A35" s="11"/>
      <c r="B35" s="54"/>
      <c r="C35" s="41"/>
      <c r="D35" s="41"/>
      <c r="E35" s="41"/>
      <c r="F35" s="41"/>
      <c r="G35" s="41"/>
      <c r="H35" s="41"/>
      <c r="I35" s="41"/>
      <c r="J35" s="41"/>
      <c r="K35" s="41"/>
    </row>
    <row r="36" spans="1:11" x14ac:dyDescent="0.25">
      <c r="A36" s="11"/>
    </row>
    <row r="37" spans="1:11" x14ac:dyDescent="0.25">
      <c r="A37" s="11"/>
      <c r="B37" s="8" t="s">
        <v>14</v>
      </c>
    </row>
    <row r="38" spans="1:11" ht="13.8" thickBot="1" x14ac:dyDescent="0.3">
      <c r="B38" s="2" t="s">
        <v>14</v>
      </c>
      <c r="C38" s="2" t="s">
        <v>12</v>
      </c>
    </row>
    <row r="39" spans="1:11" ht="13.8" thickTop="1" x14ac:dyDescent="0.25">
      <c r="B39" s="43" t="s">
        <v>73</v>
      </c>
      <c r="C39" s="10">
        <f>COUNTIF(B4:B13, "Rose")</f>
        <v>10</v>
      </c>
    </row>
    <row r="40" spans="1:11" x14ac:dyDescent="0.25">
      <c r="B40" s="23"/>
    </row>
    <row r="43" spans="1:11" x14ac:dyDescent="0.25">
      <c r="A43" s="11"/>
    </row>
    <row r="51" spans="1:3" x14ac:dyDescent="0.25">
      <c r="A51" s="11"/>
      <c r="B51" s="8" t="s">
        <v>13</v>
      </c>
    </row>
    <row r="52" spans="1:3" ht="13.8" thickBot="1" x14ac:dyDescent="0.3">
      <c r="B52" s="2" t="s">
        <v>6</v>
      </c>
      <c r="C52" s="2" t="s">
        <v>12</v>
      </c>
    </row>
    <row r="53" spans="1:3" ht="13.8" thickTop="1" x14ac:dyDescent="0.25">
      <c r="B53" s="9" t="s">
        <v>11</v>
      </c>
      <c r="C53" s="9">
        <f>COUNTIF(E4:E13, "Monday")</f>
        <v>1</v>
      </c>
    </row>
    <row r="54" spans="1:3" x14ac:dyDescent="0.25">
      <c r="B54" s="10" t="s">
        <v>9</v>
      </c>
      <c r="C54" s="10">
        <f>COUNTIF(E4:E13, "Tuesday")</f>
        <v>5</v>
      </c>
    </row>
    <row r="55" spans="1:3" x14ac:dyDescent="0.25">
      <c r="B55" s="10" t="s">
        <v>7</v>
      </c>
      <c r="C55" s="10">
        <f>COUNTIF(E4:E13, "Wednesday")</f>
        <v>1</v>
      </c>
    </row>
    <row r="56" spans="1:3" x14ac:dyDescent="0.25">
      <c r="B56" s="10" t="s">
        <v>8</v>
      </c>
      <c r="C56" s="10">
        <f>COUNTIF(E4:E13, "Thursday")</f>
        <v>1</v>
      </c>
    </row>
    <row r="57" spans="1:3" x14ac:dyDescent="0.25">
      <c r="B57" s="10" t="s">
        <v>10</v>
      </c>
      <c r="C57" s="10">
        <f>COUNTIF(E4:E13, "Friday")</f>
        <v>2</v>
      </c>
    </row>
    <row r="58" spans="1:3" x14ac:dyDescent="0.25">
      <c r="B58" s="23"/>
    </row>
    <row r="67" spans="2:3" x14ac:dyDescent="0.25">
      <c r="B67" s="24" t="s">
        <v>35</v>
      </c>
    </row>
    <row r="68" spans="2:3" ht="13.8" thickBot="1" x14ac:dyDescent="0.3">
      <c r="B68" s="44" t="s">
        <v>35</v>
      </c>
      <c r="C68" s="44" t="s">
        <v>12</v>
      </c>
    </row>
    <row r="69" spans="2:3" ht="13.8" thickTop="1" x14ac:dyDescent="0.25">
      <c r="B69" s="89" t="s">
        <v>76</v>
      </c>
      <c r="C69" s="89">
        <f>COUNTIF(I4:I13,"classroom")</f>
        <v>4</v>
      </c>
    </row>
    <row r="70" spans="2:3" x14ac:dyDescent="0.25">
      <c r="B70" s="27" t="s">
        <v>36</v>
      </c>
      <c r="C70" s="9">
        <f>COUNTIF(I4:I13,"Library")</f>
        <v>5</v>
      </c>
    </row>
    <row r="71" spans="2:3" x14ac:dyDescent="0.25">
      <c r="B71" s="43" t="s">
        <v>63</v>
      </c>
      <c r="C71" s="10">
        <f>COUNTIF(I4:I13,"Online")</f>
        <v>1</v>
      </c>
    </row>
    <row r="72" spans="2:3" x14ac:dyDescent="0.25">
      <c r="B72" s="70"/>
    </row>
    <row r="85" spans="2:3" x14ac:dyDescent="0.25">
      <c r="B85" s="8" t="s">
        <v>70</v>
      </c>
    </row>
    <row r="86" spans="2:3" ht="13.8" thickBot="1" x14ac:dyDescent="0.3">
      <c r="B86" s="2" t="s">
        <v>6</v>
      </c>
      <c r="C86" s="2" t="s">
        <v>12</v>
      </c>
    </row>
    <row r="87" spans="2:3" ht="13.8" thickTop="1" x14ac:dyDescent="0.25">
      <c r="B87" s="27" t="s">
        <v>66</v>
      </c>
      <c r="C87" s="9">
        <f>COUNTIF(J4:J13,"Live")</f>
        <v>10</v>
      </c>
    </row>
    <row r="88" spans="2:3" x14ac:dyDescent="0.25">
      <c r="B88" s="43" t="s">
        <v>64</v>
      </c>
      <c r="C88" s="10">
        <f>COUNTIF(J4:J13,"Recorded")</f>
        <v>0</v>
      </c>
    </row>
    <row r="89" spans="2:3" x14ac:dyDescent="0.25">
      <c r="B89" s="43" t="s">
        <v>71</v>
      </c>
      <c r="C89" s="10">
        <f>COUNTIF(J4:J13,"Both")</f>
        <v>0</v>
      </c>
    </row>
  </sheetData>
  <phoneticPr fontId="5" type="noConversion"/>
  <printOptions horizontalCentered="1"/>
  <pageMargins left="0.7" right="0.5" top="0.5" bottom="0.5" header="0" footer="0"/>
  <pageSetup scale="7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workbookViewId="0">
      <selection activeCell="L27" sqref="L27"/>
    </sheetView>
  </sheetViews>
  <sheetFormatPr defaultRowHeight="13.2" x14ac:dyDescent="0.25"/>
  <cols>
    <col min="1" max="1" width="5" customWidth="1"/>
    <col min="2" max="2" width="13.33203125" customWidth="1"/>
    <col min="3" max="3" width="15.33203125" customWidth="1"/>
    <col min="4" max="4" width="12.5546875" customWidth="1"/>
    <col min="5" max="5" width="12.88671875" customWidth="1"/>
    <col min="6" max="6" width="13.6640625" customWidth="1"/>
    <col min="7" max="7" width="8.6640625" customWidth="1"/>
    <col min="8" max="8" width="11.88671875" customWidth="1"/>
    <col min="9" max="9" width="9.109375" customWidth="1"/>
    <col min="10" max="10" width="14.6640625" customWidth="1"/>
    <col min="11" max="11" width="9.33203125" customWidth="1"/>
    <col min="12" max="12" width="8.109375" customWidth="1"/>
    <col min="13" max="13" width="12" customWidth="1"/>
  </cols>
  <sheetData>
    <row r="1" spans="1:14" ht="17.399999999999999" x14ac:dyDescent="0.3">
      <c r="B1" s="1" t="s">
        <v>90</v>
      </c>
      <c r="C1" s="5"/>
    </row>
    <row r="2" spans="1:14" ht="15.6" x14ac:dyDescent="0.3">
      <c r="B2" s="3" t="s">
        <v>0</v>
      </c>
      <c r="M2" s="51"/>
    </row>
    <row r="3" spans="1:14" ht="13.8" thickBot="1" x14ac:dyDescent="0.3">
      <c r="B3" s="2" t="s">
        <v>1</v>
      </c>
      <c r="C3" s="2" t="s">
        <v>2</v>
      </c>
      <c r="D3" s="2" t="s">
        <v>3</v>
      </c>
      <c r="E3" s="2" t="s">
        <v>6</v>
      </c>
      <c r="F3" s="2" t="s">
        <v>55</v>
      </c>
      <c r="G3" s="2" t="s">
        <v>56</v>
      </c>
      <c r="H3" s="2" t="s">
        <v>4</v>
      </c>
      <c r="I3" s="2" t="s">
        <v>35</v>
      </c>
      <c r="J3" s="2" t="s">
        <v>65</v>
      </c>
      <c r="K3" s="44" t="s">
        <v>42</v>
      </c>
      <c r="L3" s="2" t="s">
        <v>5</v>
      </c>
      <c r="M3" s="51"/>
    </row>
    <row r="4" spans="1:14" ht="13.8" thickTop="1" x14ac:dyDescent="0.25">
      <c r="A4">
        <v>1</v>
      </c>
      <c r="B4" s="66" t="s">
        <v>73</v>
      </c>
      <c r="C4" s="67" t="s">
        <v>110</v>
      </c>
      <c r="D4" s="68" t="s">
        <v>111</v>
      </c>
      <c r="E4" s="67" t="s">
        <v>8</v>
      </c>
      <c r="F4" s="67" t="s">
        <v>112</v>
      </c>
      <c r="G4" s="84">
        <v>20809</v>
      </c>
      <c r="H4" s="67" t="s">
        <v>113</v>
      </c>
      <c r="I4" s="67" t="s">
        <v>36</v>
      </c>
      <c r="J4" s="67" t="s">
        <v>66</v>
      </c>
      <c r="K4" s="67"/>
      <c r="L4" s="69">
        <v>16</v>
      </c>
      <c r="M4" s="74"/>
    </row>
    <row r="5" spans="1:14" x14ac:dyDescent="0.25">
      <c r="A5">
        <v>2</v>
      </c>
      <c r="B5" s="66" t="s">
        <v>73</v>
      </c>
      <c r="C5" s="86" t="s">
        <v>114</v>
      </c>
      <c r="D5" s="68" t="s">
        <v>115</v>
      </c>
      <c r="E5" s="67" t="s">
        <v>10</v>
      </c>
      <c r="F5" s="67" t="s">
        <v>116</v>
      </c>
      <c r="G5" s="85">
        <v>20609</v>
      </c>
      <c r="H5" s="67" t="s">
        <v>83</v>
      </c>
      <c r="I5" s="67" t="s">
        <v>63</v>
      </c>
      <c r="J5" s="67" t="s">
        <v>66</v>
      </c>
      <c r="K5" s="67"/>
      <c r="L5" s="69">
        <v>51</v>
      </c>
      <c r="M5" s="36"/>
    </row>
    <row r="6" spans="1:14" x14ac:dyDescent="0.25">
      <c r="A6">
        <v>3</v>
      </c>
      <c r="B6" s="66" t="s">
        <v>73</v>
      </c>
      <c r="C6" s="86" t="s">
        <v>117</v>
      </c>
      <c r="D6" s="68" t="s">
        <v>68</v>
      </c>
      <c r="E6" s="67" t="s">
        <v>7</v>
      </c>
      <c r="F6" s="67" t="s">
        <v>80</v>
      </c>
      <c r="G6" s="85">
        <v>20723</v>
      </c>
      <c r="H6" s="67" t="s">
        <v>75</v>
      </c>
      <c r="I6" s="67" t="s">
        <v>76</v>
      </c>
      <c r="J6" s="67" t="s">
        <v>66</v>
      </c>
      <c r="K6" s="67"/>
      <c r="L6" s="69">
        <v>5</v>
      </c>
      <c r="M6" s="36"/>
    </row>
    <row r="7" spans="1:14" x14ac:dyDescent="0.25">
      <c r="A7">
        <v>4</v>
      </c>
      <c r="B7" s="66" t="s">
        <v>73</v>
      </c>
      <c r="C7" s="86" t="s">
        <v>118</v>
      </c>
      <c r="D7" s="68" t="s">
        <v>68</v>
      </c>
      <c r="E7" s="68" t="s">
        <v>9</v>
      </c>
      <c r="F7" s="67" t="s">
        <v>119</v>
      </c>
      <c r="G7" s="96">
        <v>20983</v>
      </c>
      <c r="H7" s="67" t="s">
        <v>85</v>
      </c>
      <c r="I7" s="67" t="s">
        <v>36</v>
      </c>
      <c r="J7" s="67" t="s">
        <v>66</v>
      </c>
      <c r="K7" s="67"/>
      <c r="L7" s="69">
        <v>12</v>
      </c>
      <c r="M7" s="75"/>
      <c r="N7" s="11"/>
    </row>
    <row r="8" spans="1:14" x14ac:dyDescent="0.25">
      <c r="A8">
        <v>5</v>
      </c>
      <c r="B8" s="66" t="s">
        <v>73</v>
      </c>
      <c r="C8" s="86" t="s">
        <v>120</v>
      </c>
      <c r="D8" s="68" t="s">
        <v>61</v>
      </c>
      <c r="E8" s="67" t="s">
        <v>10</v>
      </c>
      <c r="F8" s="67" t="s">
        <v>99</v>
      </c>
      <c r="G8" s="91">
        <v>20666</v>
      </c>
      <c r="H8" s="67" t="s">
        <v>81</v>
      </c>
      <c r="I8" s="67" t="s">
        <v>76</v>
      </c>
      <c r="J8" s="67" t="s">
        <v>66</v>
      </c>
      <c r="K8" s="67"/>
      <c r="L8" s="69">
        <v>20</v>
      </c>
      <c r="M8" s="75"/>
      <c r="N8" s="11"/>
    </row>
    <row r="9" spans="1:14" x14ac:dyDescent="0.25">
      <c r="A9">
        <v>6</v>
      </c>
      <c r="B9" s="66" t="s">
        <v>73</v>
      </c>
      <c r="C9" s="86" t="s">
        <v>121</v>
      </c>
      <c r="D9" s="68" t="s">
        <v>68</v>
      </c>
      <c r="E9" s="67" t="s">
        <v>7</v>
      </c>
      <c r="F9" s="67" t="s">
        <v>122</v>
      </c>
      <c r="G9" s="67">
        <v>23037</v>
      </c>
      <c r="H9" s="67" t="s">
        <v>86</v>
      </c>
      <c r="I9" s="67" t="s">
        <v>36</v>
      </c>
      <c r="J9" s="67" t="s">
        <v>66</v>
      </c>
      <c r="K9" s="67"/>
      <c r="L9" s="69">
        <v>30</v>
      </c>
      <c r="M9" s="75"/>
      <c r="N9" s="11"/>
    </row>
    <row r="10" spans="1:14" x14ac:dyDescent="0.25">
      <c r="A10">
        <v>7</v>
      </c>
      <c r="B10" s="66" t="s">
        <v>73</v>
      </c>
      <c r="C10" s="86" t="s">
        <v>123</v>
      </c>
      <c r="D10" s="68" t="s">
        <v>68</v>
      </c>
      <c r="E10" s="67" t="s">
        <v>8</v>
      </c>
      <c r="F10" s="67" t="s">
        <v>122</v>
      </c>
      <c r="G10" s="85">
        <v>23038</v>
      </c>
      <c r="H10" s="67" t="s">
        <v>86</v>
      </c>
      <c r="I10" s="67" t="s">
        <v>36</v>
      </c>
      <c r="J10" s="67" t="s">
        <v>66</v>
      </c>
      <c r="K10" s="67"/>
      <c r="L10" s="69">
        <v>28</v>
      </c>
      <c r="M10" s="75"/>
      <c r="N10" s="11"/>
    </row>
    <row r="11" spans="1:14" x14ac:dyDescent="0.25">
      <c r="A11">
        <v>8</v>
      </c>
      <c r="B11" s="66" t="s">
        <v>73</v>
      </c>
      <c r="C11" s="87" t="s">
        <v>124</v>
      </c>
      <c r="D11" s="68" t="s">
        <v>68</v>
      </c>
      <c r="E11" s="67" t="s">
        <v>11</v>
      </c>
      <c r="F11" s="67" t="s">
        <v>119</v>
      </c>
      <c r="G11" s="97" t="s">
        <v>125</v>
      </c>
      <c r="H11" s="67" t="s">
        <v>67</v>
      </c>
      <c r="I11" s="67" t="s">
        <v>36</v>
      </c>
      <c r="J11" s="67" t="s">
        <v>66</v>
      </c>
      <c r="K11" s="67" t="s">
        <v>62</v>
      </c>
      <c r="L11" s="69">
        <v>28</v>
      </c>
      <c r="M11" s="75"/>
      <c r="N11" s="11"/>
    </row>
    <row r="12" spans="1:14" x14ac:dyDescent="0.25">
      <c r="A12">
        <v>9</v>
      </c>
      <c r="B12" s="66" t="s">
        <v>73</v>
      </c>
      <c r="C12" s="87" t="s">
        <v>126</v>
      </c>
      <c r="D12" s="68" t="s">
        <v>68</v>
      </c>
      <c r="E12" s="67" t="s">
        <v>8</v>
      </c>
      <c r="F12" s="67" t="s">
        <v>119</v>
      </c>
      <c r="G12" s="96">
        <v>20983</v>
      </c>
      <c r="H12" s="67" t="s">
        <v>85</v>
      </c>
      <c r="I12" s="67" t="s">
        <v>76</v>
      </c>
      <c r="J12" s="67" t="s">
        <v>66</v>
      </c>
      <c r="K12" s="67"/>
      <c r="L12" s="69">
        <v>12</v>
      </c>
      <c r="M12" s="75"/>
      <c r="N12" s="11"/>
    </row>
    <row r="13" spans="1:14" x14ac:dyDescent="0.25">
      <c r="A13">
        <v>10</v>
      </c>
      <c r="B13" s="66" t="s">
        <v>73</v>
      </c>
      <c r="C13" s="87" t="s">
        <v>127</v>
      </c>
      <c r="D13" s="68" t="s">
        <v>68</v>
      </c>
      <c r="E13" s="67" t="s">
        <v>7</v>
      </c>
      <c r="F13" s="67" t="s">
        <v>119</v>
      </c>
      <c r="G13" s="97" t="s">
        <v>125</v>
      </c>
      <c r="H13" s="67" t="s">
        <v>67</v>
      </c>
      <c r="I13" s="67" t="s">
        <v>76</v>
      </c>
      <c r="J13" s="67" t="s">
        <v>66</v>
      </c>
      <c r="K13" s="67" t="s">
        <v>62</v>
      </c>
      <c r="L13" s="69">
        <v>28</v>
      </c>
      <c r="M13" s="75"/>
      <c r="N13" s="11"/>
    </row>
    <row r="14" spans="1:14" x14ac:dyDescent="0.25">
      <c r="A14">
        <v>11</v>
      </c>
      <c r="B14" s="66" t="s">
        <v>73</v>
      </c>
      <c r="C14" s="87" t="s">
        <v>128</v>
      </c>
      <c r="D14" s="68" t="s">
        <v>68</v>
      </c>
      <c r="E14" s="67" t="s">
        <v>8</v>
      </c>
      <c r="F14" s="67" t="s">
        <v>119</v>
      </c>
      <c r="G14" s="96">
        <v>20983</v>
      </c>
      <c r="H14" s="67" t="s">
        <v>85</v>
      </c>
      <c r="I14" s="67" t="s">
        <v>36</v>
      </c>
      <c r="J14" s="67" t="s">
        <v>66</v>
      </c>
      <c r="K14" s="67"/>
      <c r="L14" s="69">
        <v>12</v>
      </c>
      <c r="M14" s="75"/>
      <c r="N14" s="11"/>
    </row>
    <row r="15" spans="1:14" x14ac:dyDescent="0.25">
      <c r="A15">
        <v>12</v>
      </c>
      <c r="B15" s="66" t="s">
        <v>73</v>
      </c>
      <c r="C15" s="90">
        <v>45413</v>
      </c>
      <c r="D15" s="68" t="s">
        <v>68</v>
      </c>
      <c r="E15" s="67" t="s">
        <v>7</v>
      </c>
      <c r="F15" s="67" t="s">
        <v>119</v>
      </c>
      <c r="G15" s="97" t="s">
        <v>125</v>
      </c>
      <c r="H15" s="67" t="s">
        <v>67</v>
      </c>
      <c r="I15" s="67" t="s">
        <v>36</v>
      </c>
      <c r="J15" s="67" t="s">
        <v>66</v>
      </c>
      <c r="K15" s="67" t="s">
        <v>62</v>
      </c>
      <c r="L15" s="69">
        <v>28</v>
      </c>
      <c r="M15" s="75"/>
      <c r="N15" s="11"/>
    </row>
    <row r="16" spans="1:14" x14ac:dyDescent="0.25">
      <c r="B16" s="82"/>
      <c r="C16" s="78"/>
      <c r="D16" s="78"/>
      <c r="E16" s="79"/>
      <c r="F16" s="79"/>
      <c r="G16" s="83"/>
      <c r="H16" s="79"/>
      <c r="I16" s="79"/>
      <c r="J16" s="80"/>
      <c r="K16" s="79"/>
      <c r="L16" s="81"/>
      <c r="M16" s="74"/>
      <c r="N16" s="11"/>
    </row>
    <row r="17" spans="2:12" x14ac:dyDescent="0.25">
      <c r="B17" s="40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ht="14.4" thickBot="1" x14ac:dyDescent="0.3">
      <c r="B18" s="58" t="s">
        <v>108</v>
      </c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ht="13.8" thickBot="1" x14ac:dyDescent="0.3">
      <c r="B19" s="28" t="s">
        <v>22</v>
      </c>
      <c r="C19" s="29"/>
      <c r="D19" s="29"/>
      <c r="E19" s="30">
        <v>12</v>
      </c>
      <c r="F19" s="28" t="s">
        <v>23</v>
      </c>
      <c r="G19" s="71"/>
      <c r="H19" s="29"/>
      <c r="I19" s="29"/>
      <c r="J19" s="29"/>
      <c r="K19" s="29"/>
      <c r="L19" s="31">
        <f>SUM(L4:L15)</f>
        <v>270</v>
      </c>
    </row>
    <row r="20" spans="2:12" ht="13.8" thickBot="1" x14ac:dyDescent="0.3">
      <c r="B20" s="28" t="s">
        <v>24</v>
      </c>
      <c r="C20" s="29"/>
      <c r="D20" s="29"/>
      <c r="E20" s="30">
        <v>8</v>
      </c>
      <c r="F20" s="28" t="s">
        <v>25</v>
      </c>
      <c r="G20" s="71"/>
      <c r="H20" s="29"/>
      <c r="I20" s="29"/>
      <c r="J20" s="29"/>
      <c r="K20" s="29"/>
      <c r="L20" s="31">
        <v>1</v>
      </c>
    </row>
    <row r="21" spans="2:12" ht="13.8" thickBot="1" x14ac:dyDescent="0.3">
      <c r="B21" s="28" t="s">
        <v>26</v>
      </c>
      <c r="C21" s="29"/>
      <c r="D21" s="29"/>
      <c r="E21" s="30">
        <v>4</v>
      </c>
      <c r="F21" s="28" t="s">
        <v>27</v>
      </c>
      <c r="G21" s="71"/>
      <c r="H21" s="29"/>
      <c r="I21" s="29"/>
      <c r="J21" s="29"/>
      <c r="K21" s="29"/>
      <c r="L21" s="31">
        <f>E19-E21</f>
        <v>8</v>
      </c>
    </row>
    <row r="22" spans="2:12" ht="13.8" thickBot="1" x14ac:dyDescent="0.3">
      <c r="B22" s="28" t="s">
        <v>28</v>
      </c>
      <c r="C22" s="29"/>
      <c r="D22" s="29"/>
      <c r="E22" s="30">
        <f>SUM(L4:L11)</f>
        <v>190</v>
      </c>
      <c r="F22" s="28" t="s">
        <v>29</v>
      </c>
      <c r="G22" s="71"/>
      <c r="H22" s="29"/>
      <c r="I22" s="29"/>
      <c r="J22" s="29"/>
      <c r="K22" s="29"/>
      <c r="L22" s="32">
        <f>L19/E19</f>
        <v>22.5</v>
      </c>
    </row>
    <row r="23" spans="2:12" x14ac:dyDescent="0.25">
      <c r="B23" s="42" t="s">
        <v>58</v>
      </c>
      <c r="C23" s="34"/>
      <c r="D23" s="34"/>
      <c r="E23" s="34"/>
      <c r="F23" s="33"/>
      <c r="G23" s="33"/>
      <c r="H23" s="34"/>
      <c r="I23" s="34"/>
      <c r="J23" s="34"/>
      <c r="K23" s="34"/>
      <c r="L23" s="57"/>
    </row>
    <row r="24" spans="2:12" x14ac:dyDescent="0.25">
      <c r="B24" s="42"/>
      <c r="C24" s="34"/>
      <c r="D24" s="34"/>
      <c r="E24" s="34"/>
      <c r="F24" s="33"/>
      <c r="G24" s="33"/>
      <c r="H24" s="34"/>
      <c r="I24" s="34"/>
      <c r="J24" s="34"/>
      <c r="K24" s="34"/>
      <c r="L24" s="57"/>
    </row>
    <row r="25" spans="2:12" ht="14.4" thickBot="1" x14ac:dyDescent="0.3">
      <c r="B25" s="58" t="s">
        <v>109</v>
      </c>
      <c r="C25" s="34"/>
      <c r="D25" s="34"/>
      <c r="E25" s="34"/>
      <c r="F25" s="33"/>
      <c r="G25" s="33"/>
      <c r="H25" s="34"/>
      <c r="I25" s="34"/>
      <c r="J25" s="34"/>
      <c r="K25" s="34"/>
      <c r="L25" s="59"/>
    </row>
    <row r="26" spans="2:12" ht="13.8" thickBot="1" x14ac:dyDescent="0.3">
      <c r="B26" s="28" t="s">
        <v>69</v>
      </c>
      <c r="C26" s="29"/>
      <c r="D26" s="55"/>
      <c r="E26" s="30">
        <v>1</v>
      </c>
      <c r="F26" s="28" t="s">
        <v>44</v>
      </c>
      <c r="G26" s="71"/>
      <c r="H26" s="29"/>
      <c r="I26" s="29"/>
      <c r="J26" s="29"/>
      <c r="K26" s="55"/>
      <c r="L26" s="56">
        <v>3</v>
      </c>
    </row>
    <row r="27" spans="2:12" ht="13.8" thickBot="1" x14ac:dyDescent="0.3">
      <c r="B27" s="28" t="s">
        <v>45</v>
      </c>
      <c r="C27" s="29"/>
      <c r="D27" s="55"/>
      <c r="E27" s="30">
        <f>L11</f>
        <v>28</v>
      </c>
      <c r="F27" s="28" t="s">
        <v>46</v>
      </c>
      <c r="G27" s="71"/>
      <c r="H27" s="29"/>
      <c r="I27" s="29"/>
      <c r="J27" s="29"/>
      <c r="K27" s="29"/>
      <c r="L27" s="31">
        <f>L11+L13+L15</f>
        <v>84</v>
      </c>
    </row>
    <row r="28" spans="2:12" x14ac:dyDescent="0.25">
      <c r="B28" s="53" t="s">
        <v>47</v>
      </c>
      <c r="C28" s="34"/>
      <c r="D28" s="34"/>
      <c r="E28" s="34"/>
      <c r="F28" s="33"/>
      <c r="G28" s="33"/>
      <c r="H28" s="34"/>
      <c r="I28" s="34"/>
      <c r="J28" s="34"/>
      <c r="K28" s="34"/>
      <c r="L28" s="59"/>
    </row>
    <row r="29" spans="2:12" x14ac:dyDescent="0.25">
      <c r="B29" s="33"/>
      <c r="C29" s="34"/>
      <c r="D29" s="34"/>
      <c r="E29" s="34"/>
      <c r="F29" s="33"/>
      <c r="G29" s="33"/>
      <c r="H29" s="34"/>
      <c r="I29" s="34"/>
      <c r="J29" s="34"/>
      <c r="K29" s="34"/>
      <c r="L29" s="57"/>
    </row>
    <row r="30" spans="2:12" x14ac:dyDescent="0.25">
      <c r="B30" s="42" t="s">
        <v>30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</row>
    <row r="31" spans="2:12" x14ac:dyDescent="0.25">
      <c r="B31" s="42" t="s">
        <v>31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2:12" x14ac:dyDescent="0.25">
      <c r="B32" s="42" t="s">
        <v>32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2:12" x14ac:dyDescent="0.25">
      <c r="B33" s="42" t="s">
        <v>39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2:12" x14ac:dyDescent="0.25">
      <c r="B34" s="42" t="s">
        <v>40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</row>
    <row r="35" spans="2:12" x14ac:dyDescent="0.25">
      <c r="B35" s="42"/>
      <c r="C35" s="41"/>
      <c r="D35" s="41"/>
      <c r="E35" s="41"/>
      <c r="F35" s="41"/>
      <c r="G35" s="41"/>
      <c r="H35" s="41"/>
      <c r="I35" s="41"/>
      <c r="J35" s="41"/>
      <c r="K35" s="41"/>
      <c r="L35" s="41"/>
    </row>
    <row r="36" spans="2:12" x14ac:dyDescent="0.25">
      <c r="B36" s="42"/>
      <c r="C36" s="41"/>
      <c r="D36" s="41"/>
      <c r="E36" s="41"/>
      <c r="F36" s="41"/>
      <c r="G36" s="41"/>
      <c r="H36" s="41"/>
      <c r="I36" s="41"/>
      <c r="J36" s="41"/>
      <c r="K36" s="41"/>
      <c r="L36" s="41"/>
    </row>
    <row r="37" spans="2:12" x14ac:dyDescent="0.25"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41"/>
    </row>
    <row r="38" spans="2:12" x14ac:dyDescent="0.25">
      <c r="B38" s="42"/>
      <c r="C38" s="41"/>
      <c r="D38" s="41"/>
      <c r="E38" s="41"/>
      <c r="F38" s="41"/>
      <c r="G38" s="41"/>
      <c r="H38" s="41"/>
      <c r="I38" s="41"/>
      <c r="J38" s="41"/>
      <c r="K38" s="41"/>
      <c r="L38" s="41"/>
    </row>
    <row r="39" spans="2:12" x14ac:dyDescent="0.25">
      <c r="B39" s="8" t="s">
        <v>14</v>
      </c>
    </row>
    <row r="40" spans="2:12" ht="13.8" thickBot="1" x14ac:dyDescent="0.3">
      <c r="B40" s="2" t="s">
        <v>14</v>
      </c>
      <c r="C40" s="2" t="s">
        <v>12</v>
      </c>
    </row>
    <row r="41" spans="2:12" ht="13.8" thickTop="1" x14ac:dyDescent="0.25">
      <c r="B41" s="10" t="s">
        <v>73</v>
      </c>
      <c r="C41" s="10">
        <f>COUNTIF(B4:B15, "Rose")</f>
        <v>12</v>
      </c>
    </row>
    <row r="49" spans="2:3" x14ac:dyDescent="0.25">
      <c r="B49" s="8" t="s">
        <v>13</v>
      </c>
    </row>
    <row r="50" spans="2:3" ht="13.8" thickBot="1" x14ac:dyDescent="0.3">
      <c r="B50" s="2" t="s">
        <v>6</v>
      </c>
      <c r="C50" s="2" t="s">
        <v>12</v>
      </c>
    </row>
    <row r="51" spans="2:3" ht="13.8" thickTop="1" x14ac:dyDescent="0.25">
      <c r="B51" s="9" t="s">
        <v>11</v>
      </c>
      <c r="C51" s="9">
        <f>COUNTIF(E4:E15, "Monday")</f>
        <v>1</v>
      </c>
    </row>
    <row r="52" spans="2:3" x14ac:dyDescent="0.25">
      <c r="B52" s="10" t="s">
        <v>9</v>
      </c>
      <c r="C52" s="10">
        <f>COUNTIF(E4:E15, "Tuesday")</f>
        <v>1</v>
      </c>
    </row>
    <row r="53" spans="2:3" x14ac:dyDescent="0.25">
      <c r="B53" s="10" t="s">
        <v>7</v>
      </c>
      <c r="C53" s="10">
        <f>COUNTIF(E4:E15, "Wednesday")</f>
        <v>4</v>
      </c>
    </row>
    <row r="54" spans="2:3" x14ac:dyDescent="0.25">
      <c r="B54" s="10" t="s">
        <v>8</v>
      </c>
      <c r="C54" s="10">
        <f>COUNTIF(E4:E15, "Thursday")</f>
        <v>4</v>
      </c>
    </row>
    <row r="55" spans="2:3" x14ac:dyDescent="0.25">
      <c r="B55" s="10" t="s">
        <v>10</v>
      </c>
      <c r="C55" s="10">
        <f>COUNTIF(E4:E15, "Friday")</f>
        <v>2</v>
      </c>
    </row>
    <row r="56" spans="2:3" x14ac:dyDescent="0.25">
      <c r="B56" s="14" t="s">
        <v>60</v>
      </c>
      <c r="C56" s="10">
        <f>COUNTIF(E4:E15,"n/a")</f>
        <v>0</v>
      </c>
    </row>
    <row r="67" spans="2:3" x14ac:dyDescent="0.25">
      <c r="B67" s="8" t="s">
        <v>35</v>
      </c>
    </row>
    <row r="68" spans="2:3" ht="13.8" thickBot="1" x14ac:dyDescent="0.3">
      <c r="B68" s="44" t="s">
        <v>35</v>
      </c>
      <c r="C68" s="44" t="s">
        <v>12</v>
      </c>
    </row>
    <row r="69" spans="2:3" ht="13.8" thickTop="1" x14ac:dyDescent="0.25">
      <c r="B69" s="27" t="s">
        <v>36</v>
      </c>
      <c r="C69" s="9">
        <f>COUNTIF(I4:I15,"Library")</f>
        <v>7</v>
      </c>
    </row>
    <row r="70" spans="2:3" x14ac:dyDescent="0.25">
      <c r="B70" s="27" t="s">
        <v>76</v>
      </c>
      <c r="C70" s="9">
        <f>COUNTIF(I4:I15,"Classroom")</f>
        <v>4</v>
      </c>
    </row>
    <row r="71" spans="2:3" x14ac:dyDescent="0.25">
      <c r="B71" s="43" t="s">
        <v>63</v>
      </c>
      <c r="C71" s="10">
        <f>COUNTIF(I4:I15,"Online")</f>
        <v>1</v>
      </c>
    </row>
    <row r="79" spans="2:3" x14ac:dyDescent="0.25">
      <c r="B79" s="8" t="s">
        <v>70</v>
      </c>
    </row>
    <row r="80" spans="2:3" ht="13.8" thickBot="1" x14ac:dyDescent="0.3">
      <c r="B80" s="2" t="s">
        <v>6</v>
      </c>
      <c r="C80" s="2" t="s">
        <v>12</v>
      </c>
    </row>
    <row r="81" spans="2:3" ht="13.8" thickTop="1" x14ac:dyDescent="0.25">
      <c r="B81" s="27" t="s">
        <v>66</v>
      </c>
      <c r="C81" s="9">
        <f>COUNTIF(J4:J15,"Live")</f>
        <v>12</v>
      </c>
    </row>
    <row r="82" spans="2:3" x14ac:dyDescent="0.25">
      <c r="B82" s="43" t="s">
        <v>64</v>
      </c>
      <c r="C82" s="10">
        <f>COUNTIF(J4:J15,"Recorded")</f>
        <v>0</v>
      </c>
    </row>
    <row r="83" spans="2:3" x14ac:dyDescent="0.25">
      <c r="B83" s="43" t="s">
        <v>71</v>
      </c>
      <c r="C83" s="10">
        <f>COUNTIF(J4:J15,"Both")</f>
        <v>0</v>
      </c>
    </row>
  </sheetData>
  <phoneticPr fontId="0" type="noConversion"/>
  <printOptions horizontalCentered="1"/>
  <pageMargins left="0.7" right="0.5" top="0.5" bottom="0.5" header="0" footer="0"/>
  <pageSetup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Summary</vt:lpstr>
      <vt:lpstr>Summer 2023</vt:lpstr>
      <vt:lpstr>Fall 2023</vt:lpstr>
      <vt:lpstr>Spring 2024</vt:lpstr>
      <vt:lpstr>'Fall 2023'!Print_Area</vt:lpstr>
      <vt:lpstr>'Spring 2024'!Print_Area</vt:lpstr>
      <vt:lpstr>Summary!Print_Area</vt:lpstr>
      <vt:lpstr>'Summer 2023'!Print_Area</vt:lpstr>
    </vt:vector>
  </TitlesOfParts>
  <Company>College of Alameda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cgilbert</dc:creator>
  <cp:lastModifiedBy>Library</cp:lastModifiedBy>
  <cp:lastPrinted>2024-08-29T18:45:52Z</cp:lastPrinted>
  <dcterms:created xsi:type="dcterms:W3CDTF">2010-01-13T23:46:34Z</dcterms:created>
  <dcterms:modified xsi:type="dcterms:W3CDTF">2024-08-29T18:46:14Z</dcterms:modified>
</cp:coreProperties>
</file>